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918" activeTab="11"/>
  </bookViews>
  <sheets>
    <sheet name="Quadro Geral" sheetId="1" r:id="rId1"/>
    <sheet name="COPEIRO" sheetId="2" r:id="rId2"/>
    <sheet name="FAXINEIRO" sheetId="3" r:id="rId3"/>
    <sheet name="GARÇOM" sheetId="4" r:id="rId4"/>
    <sheet name="JARDINEIRO" sheetId="5" r:id="rId5"/>
    <sheet name="UNIFORME" sheetId="6" r:id="rId6"/>
    <sheet name="Plan3" sheetId="7" state="hidden" r:id="rId7"/>
    <sheet name="INSUMOS" sheetId="8" r:id="rId8"/>
    <sheet name="MAT LIM" sheetId="9" r:id="rId9"/>
    <sheet name="MAT JARDI" sheetId="10" r:id="rId10"/>
    <sheet name="EPI" sheetId="11" r:id="rId11"/>
    <sheet name="EQUIP. FERR" sheetId="12" r:id="rId12"/>
    <sheet name="Plan1" sheetId="13" state="hidden" r:id="rId13"/>
    <sheet name="MEMÓRIA DE CÁLCULO" sheetId="14" state="hidden" r:id="rId14"/>
  </sheets>
  <definedNames>
    <definedName name="_xlnm.Print_Area" localSheetId="1">'COPEIRO'!$A$1:$I$148</definedName>
    <definedName name="_xlnm.Print_Area" localSheetId="11">'EQUIP. FERR'!$A$1:$F$53</definedName>
    <definedName name="_xlnm.Print_Area" localSheetId="2">'FAXINEIRO'!$A$1:$I$148</definedName>
    <definedName name="_xlnm.Print_Area" localSheetId="3">'GARÇOM'!$A$1:$I$148</definedName>
    <definedName name="_xlnm.Print_Area" localSheetId="7">'INSUMOS'!$A$1:$E$27</definedName>
    <definedName name="_xlnm.Print_Area" localSheetId="4">'JARDINEIRO'!$A$1:$I$149</definedName>
    <definedName name="_xlnm.Print_Area" localSheetId="0">'Quadro Geral'!$A$1:$G$32</definedName>
  </definedNames>
  <calcPr fullCalcOnLoad="1" fullPrecision="0"/>
</workbook>
</file>

<file path=xl/sharedStrings.xml><?xml version="1.0" encoding="utf-8"?>
<sst xmlns="http://schemas.openxmlformats.org/spreadsheetml/2006/main" count="1527" uniqueCount="518">
  <si>
    <t>%</t>
  </si>
  <si>
    <t>Valor (R$)</t>
  </si>
  <si>
    <t>Categoria Profissional</t>
  </si>
  <si>
    <t>Tributos</t>
  </si>
  <si>
    <t>FGTS</t>
  </si>
  <si>
    <t>INSS</t>
  </si>
  <si>
    <t xml:space="preserve">PLANILHA DE CUSTOS E FORMAÇÃO DE PREÇOS </t>
  </si>
  <si>
    <t>Outros (especificar)</t>
  </si>
  <si>
    <t>Município / UF: Boa Vista/RR</t>
  </si>
  <si>
    <t>A</t>
  </si>
  <si>
    <t>B</t>
  </si>
  <si>
    <t>C</t>
  </si>
  <si>
    <t>Nº de Meses de Execução Contratual: 12 meses</t>
  </si>
  <si>
    <t>D</t>
  </si>
  <si>
    <t>Discriminação dos Serviços (dados referentes à contratação)</t>
  </si>
  <si>
    <t>Identificação do Serviço</t>
  </si>
  <si>
    <t>Tipo de Serviço</t>
  </si>
  <si>
    <t>Quantidade total a contratar (em função da unidade de medida)</t>
  </si>
  <si>
    <t>Unidade de Medida</t>
  </si>
  <si>
    <t>Mão de Obra vinculada à execução contratual</t>
  </si>
  <si>
    <t>Dados complementares para composição dos custos referente à mão de obra</t>
  </si>
  <si>
    <t>Salário Normativo da Categoria Profissional</t>
  </si>
  <si>
    <t>Data Base da Categoria</t>
  </si>
  <si>
    <t>Composição da Remuneração</t>
  </si>
  <si>
    <t>Total da Remuneração</t>
  </si>
  <si>
    <t>F</t>
  </si>
  <si>
    <t>E</t>
  </si>
  <si>
    <t>G</t>
  </si>
  <si>
    <t>H</t>
  </si>
  <si>
    <t>Adicional de periculosidade</t>
  </si>
  <si>
    <t>Adicional de insalubridade</t>
  </si>
  <si>
    <t>Adicional noturno</t>
  </si>
  <si>
    <t>Hora noturna adicional</t>
  </si>
  <si>
    <t>Adicional de hora extra</t>
  </si>
  <si>
    <t>Intervalo intrajornada</t>
  </si>
  <si>
    <t>MÓDULO 1: COMPOSIÇÃO DA REMUNERAÇÃO</t>
  </si>
  <si>
    <t>Total de Benefícios Mensais e Diários</t>
  </si>
  <si>
    <t xml:space="preserve">MÓDULO 2: BENEFÍCIOS MENSAIS E DIÁRIOS </t>
  </si>
  <si>
    <t>Benefícios Mensais e Diários</t>
  </si>
  <si>
    <t>Transporte</t>
  </si>
  <si>
    <t>Auxílio alimentação (vales, cesta básica, etc)</t>
  </si>
  <si>
    <t>Assistência médica e familiar</t>
  </si>
  <si>
    <t>Seguro de vida, invalidez e funeral</t>
  </si>
  <si>
    <t>MÓDULO 3: INSUMOS DIVERSOS</t>
  </si>
  <si>
    <t>Insumos Diversos</t>
  </si>
  <si>
    <t xml:space="preserve">Uniformes </t>
  </si>
  <si>
    <t>Total de Insumos Diversos</t>
  </si>
  <si>
    <t>MÓDULO 4: ENCARGOS SOCIAIS E TRABALHISTAS</t>
  </si>
  <si>
    <t>4.1</t>
  </si>
  <si>
    <t>Encargos Previdenciários e FGTS</t>
  </si>
  <si>
    <t>SESI ou SESC</t>
  </si>
  <si>
    <t>Total de Encargos Previdenciários e FGTS</t>
  </si>
  <si>
    <t>SENAI ou SENAC</t>
  </si>
  <si>
    <t>INCRA</t>
  </si>
  <si>
    <t>Salário base</t>
  </si>
  <si>
    <t>Auxílio creche</t>
  </si>
  <si>
    <t>SEBRAE</t>
  </si>
  <si>
    <t>Submódulo 4.1 - Encargos Previdenciários e FGTS</t>
  </si>
  <si>
    <t>Submódulo 4.2 - 13º Salário e Adicional de Férias</t>
  </si>
  <si>
    <t xml:space="preserve">4.2 </t>
  </si>
  <si>
    <t>13º Salário e Adicional de Férias</t>
  </si>
  <si>
    <t>13º Salário</t>
  </si>
  <si>
    <t>Subtotal</t>
  </si>
  <si>
    <t>Incidência do Submódulo 4.1 sobre 13º Salário e Adicional de Férias</t>
  </si>
  <si>
    <t>Submódulo 4.3 - Afastamento Maternidade</t>
  </si>
  <si>
    <t xml:space="preserve">4.3 </t>
  </si>
  <si>
    <t>Afastamento Maternidade</t>
  </si>
  <si>
    <t>Incidência do submódulo 4.1 sobre o afastamento maternidade</t>
  </si>
  <si>
    <t>Total de 13º Salário e Adicional de Férias</t>
  </si>
  <si>
    <t>Total de Afastamento Maternidade</t>
  </si>
  <si>
    <t>4.4</t>
  </si>
  <si>
    <t>Provisão Para Rescisão</t>
  </si>
  <si>
    <t>Salário educação</t>
  </si>
  <si>
    <t>Aviso prévio indenizado</t>
  </si>
  <si>
    <t>Incidência do FGTS sobre aviso prévio indenizado</t>
  </si>
  <si>
    <t>Incidência do submódulo 4.1 sobre aviso prévio trabalhado</t>
  </si>
  <si>
    <t>Multa do FGTS do aviso prévio trabalhado</t>
  </si>
  <si>
    <t>Total da Provisão Para Rescisão</t>
  </si>
  <si>
    <t>Submódulo 4.5 Custo de Reposição do Profissional Ausente</t>
  </si>
  <si>
    <t>Submódulo 4.4 - Provisão para Rescisão</t>
  </si>
  <si>
    <t xml:space="preserve">4.5 </t>
  </si>
  <si>
    <t>Custo de Reposição do Profissional Ausente</t>
  </si>
  <si>
    <t>Total do Custo de Reposição do Profissional Ausente</t>
  </si>
  <si>
    <t>Férias</t>
  </si>
  <si>
    <t>Ausência por doença</t>
  </si>
  <si>
    <t>Licença paternidade</t>
  </si>
  <si>
    <t>Ausências legais</t>
  </si>
  <si>
    <t>Ausência por acidente de trabalho</t>
  </si>
  <si>
    <t>Valor(R$)</t>
  </si>
  <si>
    <t>QUADRO RESUMO - MÓDULO 4 - ENCARGOS SOCIAIS E TRABALHISTAS</t>
  </si>
  <si>
    <t>Encargos Sociais e Trabalhistas</t>
  </si>
  <si>
    <t>4.2</t>
  </si>
  <si>
    <t>4.3</t>
  </si>
  <si>
    <t>4.5</t>
  </si>
  <si>
    <t>4.6</t>
  </si>
  <si>
    <t>Total dos Encargos Sociais e Trabalhistas</t>
  </si>
  <si>
    <t>Custos Indiretos</t>
  </si>
  <si>
    <t>Incidência do submódulo 4.1 sobre o custo de reposição</t>
  </si>
  <si>
    <t>Lucro</t>
  </si>
  <si>
    <t>Total dos Custos Indiretos, Tributos e Lucro</t>
  </si>
  <si>
    <t>MÓDULO 5: CUSTOS INDIRETOS, TRIBUTOS E LUCRO (CITL)</t>
  </si>
  <si>
    <t>Subtotal (A + B + C + D)</t>
  </si>
  <si>
    <t>Módulo 5 - Custos Indiretos, Tributos e Lucro</t>
  </si>
  <si>
    <t>Módulo 1 - Composição da Remuneração</t>
  </si>
  <si>
    <t>Módulo 2 - Benefícios Mensais e Diários</t>
  </si>
  <si>
    <t>Módulo 3 - Insumos Diversos</t>
  </si>
  <si>
    <t>Módulo 4 - Encargos Sociais e Trabalhistas</t>
  </si>
  <si>
    <t>Valor Total Por Empregado</t>
  </si>
  <si>
    <t>Mão de Obra Vinculada à Execução Contratual (valor por empregado)</t>
  </si>
  <si>
    <t>Posto</t>
  </si>
  <si>
    <t xml:space="preserve">Adicional de férias </t>
  </si>
  <si>
    <t>Custos Indiretos, Tributos e Lucro - CITL</t>
  </si>
  <si>
    <t xml:space="preserve">Afastamento maternidade </t>
  </si>
  <si>
    <t>Seguro acidente do trabalho</t>
  </si>
  <si>
    <t>Tipo de Serviço (A)</t>
  </si>
  <si>
    <t xml:space="preserve">Qtde de empregados por posto (C) </t>
  </si>
  <si>
    <t>VALOR MENSAL DOS SERVIÇOS (somatório dos valores totais de cada tipo de serviço = coluna F</t>
  </si>
  <si>
    <t>B.3.Tributos Municipais (especificar) (ISS 5%)</t>
  </si>
  <si>
    <t>ANEXO I-B - QUADRO RESUMO DOS CUSTOS POR EMPREGADO</t>
  </si>
  <si>
    <t>Valor proposto por posto       (D) = (BxC)</t>
  </si>
  <si>
    <t>Valor total por empregado     (B)</t>
  </si>
  <si>
    <t>Qtde de Postos        (E)</t>
  </si>
  <si>
    <t>Valor total do serviço          (F) = (DxE)</t>
  </si>
  <si>
    <t xml:space="preserve">SERVIÇOS DE APOIO ADMINISTRATIVO - 3.3.3.9.0.37.01 </t>
  </si>
  <si>
    <t xml:space="preserve">Equipamentos e ferramentas </t>
  </si>
  <si>
    <t>GARANTIA CONTRATUAL (5%)</t>
  </si>
  <si>
    <t>Materiais</t>
  </si>
  <si>
    <t>EPI´s</t>
  </si>
  <si>
    <t>Valor Global da Proposta (valor mensal dos serviços x 12meses do contrato)</t>
  </si>
  <si>
    <t>I</t>
  </si>
  <si>
    <t>PIS sobre Folha de Pagamento (MP 2.158-35 art. 13)</t>
  </si>
  <si>
    <t>Nome Empresa:</t>
  </si>
  <si>
    <t>CNPJ:</t>
  </si>
  <si>
    <t>ANEXO I - Mão de Obra</t>
  </si>
  <si>
    <t xml:space="preserve">B.1.Trib Fed (PIS) </t>
  </si>
  <si>
    <t xml:space="preserve">B.2. Trib Fed (CONFIS) </t>
  </si>
  <si>
    <t>Aviso prévio trabalhado</t>
  </si>
  <si>
    <t>Multa FGTS — rescisão sem justa causa (50%)</t>
  </si>
  <si>
    <t xml:space="preserve">Outros (especificar) - </t>
  </si>
  <si>
    <t>RELAÇÃO DE UNIFORMES</t>
  </si>
  <si>
    <t>Descrição</t>
  </si>
  <si>
    <t>Quantidade</t>
  </si>
  <si>
    <t>Quantidade Semestral</t>
  </si>
  <si>
    <t>Valor Unitário</t>
  </si>
  <si>
    <t>Valor Total</t>
  </si>
  <si>
    <t>2 peças por semestre</t>
  </si>
  <si>
    <t>2 pares por semestre</t>
  </si>
  <si>
    <t>VALOR TOTAL POR FUNCIONÁRIO</t>
  </si>
  <si>
    <t>VALOR MÊS POR FUNCIONÁRIO</t>
  </si>
  <si>
    <t>02 peças por semestre</t>
  </si>
  <si>
    <t>02 pares por semestre</t>
  </si>
  <si>
    <t>CATEGORIA --&gt;</t>
  </si>
  <si>
    <t>Divisor de Hora - CLT</t>
  </si>
  <si>
    <t>Valor da Hora Normal</t>
  </si>
  <si>
    <t>Valor do Adicional de Hora Extra (+ 50%)</t>
  </si>
  <si>
    <t>Valor da Hora Noturna Adicional (52m 30s) + (20%) + (50%)</t>
  </si>
  <si>
    <t>Valor do Adicional Noturno</t>
  </si>
  <si>
    <t>Valor do Adicional de Periculosidade (30%) Cláusula Décima Primeira CCT</t>
  </si>
  <si>
    <t>Valor do Adicional de Insalubridade (20%) Cláusula Décima CCT</t>
  </si>
  <si>
    <t>Valor de Vale-Alimentação/dia</t>
  </si>
  <si>
    <t>Quantidade de dias: 30 dias deduzidos de ( 4 sábados e 4 domingos)=22</t>
  </si>
  <si>
    <t>Valor da Participação do empregado em relação a cada ticket</t>
  </si>
  <si>
    <t>Participação no custeio devido pelo empregado = 22 dias</t>
  </si>
  <si>
    <t>Total custeado pelo empregador</t>
  </si>
  <si>
    <t>Tarifa de Transporte Urbano</t>
  </si>
  <si>
    <t>Deslocamentos p/ dia</t>
  </si>
  <si>
    <t>Total da despesa</t>
  </si>
  <si>
    <t>Descontado do Empregado</t>
  </si>
  <si>
    <t>Custeado pelo empregador</t>
  </si>
  <si>
    <t>MEMÓRIA DE CÁLCULO – ENCARGOS SOCIAIS</t>
  </si>
  <si>
    <t>PLANILHA DE COMPOSIÇÃO DE CUSTOS E FORMAÇÃO DE PREÇOS</t>
  </si>
  <si>
    <t>Item</t>
  </si>
  <si>
    <t>Memória de cálculo</t>
  </si>
  <si>
    <t>Fundamento</t>
  </si>
  <si>
    <t>[(1/12) x 0,05] x 100 = 0,42%</t>
  </si>
  <si>
    <t xml:space="preserve">Aplicar o percentual d indenizado = [(8/100) </t>
  </si>
  <si>
    <t>[(100%/30)x7]/12 = 1,94%</t>
  </si>
  <si>
    <t>Multa FGTS-Rescisão sem Justa Causa</t>
  </si>
  <si>
    <t>Lei Complementar n. 110, de 29/06/01 e Estudo CNJ Res. 098/2009</t>
  </si>
  <si>
    <t>O salário foi baseado de acorco com a convenção coletiva da categoria FEBRAC RR</t>
  </si>
  <si>
    <t>Cálculos do Grupo A</t>
  </si>
  <si>
    <t xml:space="preserve"> INSS</t>
  </si>
  <si>
    <t>REMUNERAÇÃO X PERCENTUAL</t>
  </si>
  <si>
    <t>Art. 22, Inciso I, da Lei nº 8.212/91.</t>
  </si>
  <si>
    <t>SESI/SESC</t>
  </si>
  <si>
    <t>Art. 3º, Lei n.º 8.036/90.</t>
  </si>
  <si>
    <t>SENAI/SENAC</t>
  </si>
  <si>
    <t>Decreto n.º 2.318/86.</t>
  </si>
  <si>
    <t>Lei n.º 7.787/89 e DL n.º 1.146/70.</t>
  </si>
  <si>
    <t>Sal. Educação</t>
  </si>
  <si>
    <t>Art. 3º, Inciso I, Decreto n.º 87.043/82.</t>
  </si>
  <si>
    <t xml:space="preserve">Súmula nº 351 – STJ – DJ de </t>
  </si>
  <si>
    <t>Art. 8º, Lei n.º 8.029/90 e Lei n.º 8.154/90.</t>
  </si>
  <si>
    <t>13º salario e adcional de férias</t>
  </si>
  <si>
    <t>[(1/11)x100] = 9,09%</t>
  </si>
  <si>
    <t>Art. 7º, VIII, CF/88.</t>
  </si>
  <si>
    <t xml:space="preserve">Adicional de Férias </t>
  </si>
  <si>
    <t>{[(1/3)x(1/11)x(100)} = 3,03%</t>
  </si>
  <si>
    <t>Art. 7º, XVII, CF/88.</t>
  </si>
  <si>
    <t xml:space="preserve">Incidência do Submódulo 4.1 sobre 13º Salário e </t>
  </si>
  <si>
    <t>Adicional de Férias</t>
  </si>
  <si>
    <t>Aplicar o percentual do submódulo 4.1 sobre a soma do 13º salário + adicional de férias - 4,78%</t>
  </si>
  <si>
    <t>Afastamento Maternidade (salário maternidade)</t>
  </si>
  <si>
    <t>(0,0144x0,1x0,4509x6/12)=0,03%</t>
  </si>
  <si>
    <t xml:space="preserve">Art. 6º, 7º, XVIII e 201 da CF/88 e </t>
  </si>
  <si>
    <t>392 da CLT</t>
  </si>
  <si>
    <t xml:space="preserve">Aplicar o percentual do submódulo 4.1 sobre o valor do salário maternidade </t>
  </si>
  <si>
    <t>Provisão para Rescisão</t>
  </si>
  <si>
    <t>Custo de Reposição e Profissional Ausente</t>
  </si>
  <si>
    <t>[(1/11) x 100] = 9,09%</t>
  </si>
  <si>
    <t xml:space="preserve">Art. 7º, XVII da CF/88 e Art. 129 e </t>
  </si>
  <si>
    <t>130 da CLT</t>
  </si>
  <si>
    <t>(5,96/30)/12 x 100 = 1,66%</t>
  </si>
  <si>
    <t xml:space="preserve">Arts, 131,III, 201, I e 476 da CLT e </t>
  </si>
  <si>
    <t xml:space="preserve">Art. 18,I  e 59 a 63 da L 8.213/91 e </t>
  </si>
  <si>
    <t>Art. 6º, II da IN 84/10</t>
  </si>
  <si>
    <t>[(5/30)/12] x 0,015 x 100 = 0,02%</t>
  </si>
  <si>
    <t xml:space="preserve">Art. 7º, XIX da CF/88 c/c art. 10, § 1º </t>
  </si>
  <si>
    <t>dos ADCT</t>
  </si>
  <si>
    <t xml:space="preserve">[(2,96/30) x (1/12)] = 0,0073 = </t>
  </si>
  <si>
    <t xml:space="preserve">Art. 131, I e 473, I a IX da CLT e </t>
  </si>
  <si>
    <t>Acórdão 1753/2008 – Plenário - TCU</t>
  </si>
  <si>
    <t>[(15/30)/12)]x0,0078x100=0,03%</t>
  </si>
  <si>
    <t xml:space="preserve">Art.131 CLT Jurisprudência-TST </t>
  </si>
  <si>
    <t xml:space="preserve">(Súmula 46-Acidente de Trabalho </t>
  </si>
  <si>
    <t>(mantida)-Res. N. 121/2003, DJ 19, 20 e 21/11/2003)</t>
  </si>
  <si>
    <t>Aplicar o percentual do submódulo 4.1 sobre o valor encontrado para o Custo de Reposição do Profissional Ausente</t>
  </si>
  <si>
    <t>Conforme estabelecido na Res CNJ 169/2013, regulamentada pela IN CJF 01/2013</t>
  </si>
  <si>
    <t>Título</t>
  </si>
  <si>
    <t>RECEPCIONISTA</t>
  </si>
  <si>
    <t xml:space="preserve">OP. DE </t>
  </si>
  <si>
    <t>MÁQUINAS</t>
  </si>
  <si>
    <t>OP. DE SCANER</t>
  </si>
  <si>
    <t>Quantidade de funcionários: nº de func. X Qtde de Postos</t>
  </si>
  <si>
    <t>-</t>
  </si>
  <si>
    <t>SUBMÓDULO 4.1:</t>
  </si>
  <si>
    <t>13º salário</t>
  </si>
  <si>
    <t>R$             74  ,54</t>
  </si>
  <si>
    <t>1/3 de Férias - Constitucional</t>
  </si>
  <si>
    <t>R$             24  ,85</t>
  </si>
  <si>
    <t>Incidência do SM 4.1</t>
  </si>
  <si>
    <t>Multa do FGTS</t>
  </si>
  <si>
    <t>Encargos a contingenciar</t>
  </si>
  <si>
    <t>Taxa da conta - corrente (inciso III artigo 2º IN CJF 01/2013)</t>
  </si>
  <si>
    <t>TOTAL A CONTINGENCAR</t>
  </si>
  <si>
    <t>Salário Base - jan 2016</t>
  </si>
  <si>
    <t>Aplicar o percentual do submódulo 4.1 sobre o valor do aviso prévio trabalhado</t>
  </si>
  <si>
    <t>((1,94(50%x1,94))8%x1,94=0,01%</t>
  </si>
  <si>
    <t>Acórdão 3.006/2001 – Plenário – TCU</t>
  </si>
  <si>
    <t>0,08x0,5x0,9x[(1)+(1/11)+(4/33)]x100%=4,36%</t>
  </si>
  <si>
    <t>Art. 7º, XXI da CF/88 e 477, 487 a 491 da CLT</t>
  </si>
  <si>
    <t>o FGTS sobre o Aviso prévio x o valor do aviso prévio indenizado]</t>
  </si>
  <si>
    <t>Acórdão  2.271/2010 – Plenário – TCU e Súmula TST n. 305</t>
  </si>
  <si>
    <t>Art. 488 da CLT, Acórdão 3.006/2001 – Plenário – TCU e Acórdão 1.904/2007 – Plenário – TCU</t>
  </si>
  <si>
    <t>Art. 15, Lei nº 8.036/90 e Art. 7º, III, CF.</t>
  </si>
  <si>
    <t>Incidência do Submódulo 4.1 sobre 13º Salário e  Adicional de Férias</t>
  </si>
  <si>
    <t>ANEXO II - QUADRO RESUMO - VALOR MENSAL DOS SERVIÇOS</t>
  </si>
  <si>
    <t>ANEXO - QUADRO RESUMO - VALOR GLOBAL DA PROPOSTA (ANUAL)</t>
  </si>
  <si>
    <t>VALOR GLOBAL DA PROPOSTA</t>
  </si>
  <si>
    <t>DESCRIÇÃO</t>
  </si>
  <si>
    <t>VALOR (R$)</t>
  </si>
  <si>
    <t>II</t>
  </si>
  <si>
    <t>III</t>
  </si>
  <si>
    <t>IV</t>
  </si>
  <si>
    <t>Valor mensal do serviço</t>
  </si>
  <si>
    <t>Valor Global da Proposta (A X 12 meses)</t>
  </si>
  <si>
    <t>Valor Anual da Proposta</t>
  </si>
  <si>
    <t>MEMÓRIA DE CÁLCULO DE VALE TRANSPORTE E VALE ALIMENTAÇÃO</t>
  </si>
  <si>
    <t xml:space="preserve">Copeiro (CBO 5134-25) </t>
  </si>
  <si>
    <t xml:space="preserve">Faxineiro (CBO 5143-20) </t>
  </si>
  <si>
    <t xml:space="preserve">Garçom (CBO 5134-05) </t>
  </si>
  <si>
    <t xml:space="preserve">Jardineiro (CBO 6220-10) </t>
  </si>
  <si>
    <t>COPEIRO</t>
  </si>
  <si>
    <t>FAXINEIRO</t>
  </si>
  <si>
    <t>GARÇOM</t>
  </si>
  <si>
    <t>JARDINEIRO</t>
  </si>
  <si>
    <t xml:space="preserve">DESCRIÇÃO </t>
  </si>
  <si>
    <t xml:space="preserve">CALÇA/SAIA, confeccionada em brim leve, na cor azul marinho, com zíper e botão </t>
  </si>
  <si>
    <t xml:space="preserve">02 unidades por semestre </t>
  </si>
  <si>
    <t xml:space="preserve">BLUSA, confeccionada em tricoline, na cor azul marinho, manga curta, abertura frontal com botões, com detalhes na gola e nas mangas em lese branco </t>
  </si>
  <si>
    <t xml:space="preserve">TOUCA, confeccionada em filó, com detalhe em lese, na cor branca </t>
  </si>
  <si>
    <t xml:space="preserve">SAPATILHA, na cor preta, sem salto, bico arredondado, solado de borracha antiderrapante e flexível </t>
  </si>
  <si>
    <t xml:space="preserve">02 pares por semestre </t>
  </si>
  <si>
    <t xml:space="preserve">CALÇA, confeccionada em brim leve, na cor azul marinho, com elástico na cintura </t>
  </si>
  <si>
    <t xml:space="preserve">CAMISETA, confeccionada malha PV, na cor azul claro, gola careca, manga curta, logotipo da empresa silcado no lado superior esquerdo </t>
  </si>
  <si>
    <t xml:space="preserve">MEIAS, confeccionada em algodão, tipo soquete, cor branca. </t>
  </si>
  <si>
    <t xml:space="preserve">04 pares por semestre </t>
  </si>
  <si>
    <t xml:space="preserve">TÊNIS preto em couro, solado baixo, com palmilha antibacteriana. </t>
  </si>
  <si>
    <t xml:space="preserve">BOTA de segurança, impermeável, uso profissional, em PVC injetado (uso na coleta de lixo e limpeza de banheiros/lavabos) </t>
  </si>
  <si>
    <t xml:space="preserve">BLAZER forrado, confeccionado em microfibra, na cor preta, abotoamento frontal por 03 botões, abertura na parte traseira em costura reta centralizada, 03 bolsos frontais falsos (02 inferiores e 01 superior esquerdo) </t>
  </si>
  <si>
    <t xml:space="preserve">CALÇA social, sem pregas, confeccionada em microfibra, na cor preta, com 02 bolsos frontais tipo faca e 02 bolsos traseiros com fechamento por botão </t>
  </si>
  <si>
    <t xml:space="preserve">CAMISA social, manga longa, confeccionada em tricoline, na cor branca, botões na abertura frontal, gola e punhos </t>
  </si>
  <si>
    <t xml:space="preserve">GRAVATA BORBOLETA, confeccionada em tecido 100% poliéster, na cor preta, com presilha e acabamento de 1ª qualidade </t>
  </si>
  <si>
    <t xml:space="preserve">CINTO social em couro, na cor preta </t>
  </si>
  <si>
    <t xml:space="preserve">MEIA fina em tecido liso 100% poliamida, na cor preta, tamanho único </t>
  </si>
  <si>
    <t xml:space="preserve">SAPATO social em couro, na cor preta, com salto em borracha e solado antiderrapante </t>
  </si>
  <si>
    <t xml:space="preserve">CALÇA, confeccionada em jeans, na cor azul marinho </t>
  </si>
  <si>
    <t xml:space="preserve">CAMISETA, confeccionada malha PV, na cor azul claro, gola careca, manga longa, logotipo da empresa silcado no lado superior esquerdo </t>
  </si>
  <si>
    <t xml:space="preserve">MEIAS, confeccionadas em algodão, tipo soquete, na cor branca </t>
  </si>
  <si>
    <t xml:space="preserve">BOTINA, confeccionada em vaqueta curtida ao cromo, com forro em raspa de couro ou cromo, palmilha natural curtida ao tanino e palmilha de aço inoxidável flexível, soldado, em “PU” (poliuretano), com biqueira de aço, cano acolchoado, antiderrapante, na cor preta. </t>
  </si>
  <si>
    <t xml:space="preserve">BONÉ, na cor azul, com abas laterais e com logotipo da empresa silcado </t>
  </si>
  <si>
    <t xml:space="preserve">COPEIRA: </t>
  </si>
  <si>
    <t xml:space="preserve">FAXINEIRO: </t>
  </si>
  <si>
    <t>04 peças por semestre</t>
  </si>
  <si>
    <t xml:space="preserve">GARÇOM: </t>
  </si>
  <si>
    <t xml:space="preserve">JARDINEIRO: </t>
  </si>
  <si>
    <t>MATERIAL MENSAL</t>
  </si>
  <si>
    <t>ITEM</t>
  </si>
  <si>
    <t xml:space="preserve">UNID </t>
  </si>
  <si>
    <t xml:space="preserve">QUANT  SEMESTRAL </t>
  </si>
  <si>
    <t xml:space="preserve">QUANTIDADE E PERIODICIDADE DE ENTREGA / MÊS </t>
  </si>
  <si>
    <t>R$ UNIT</t>
  </si>
  <si>
    <t>R$ TOTAL</t>
  </si>
  <si>
    <t xml:space="preserve">PCT </t>
  </si>
  <si>
    <r>
      <t xml:space="preserve">SABÃO EM BARRA </t>
    </r>
    <r>
      <rPr>
        <sz val="11"/>
        <color indexed="8"/>
        <rFont val="Arial"/>
        <family val="2"/>
      </rPr>
      <t xml:space="preserve">Componentes principais: Ativo sabão sódico de ácido graxo, glicerina, conservante, sequestrante, sais inorgânicos, corantes, alvejante óptico, perfume e água. Pacote com 05 unidades de 200g. Marcas: Brilhante, Estrela, Ypê, ou similar. </t>
    </r>
  </si>
  <si>
    <r>
      <t xml:space="preserve">SABÃO EM PÓ </t>
    </r>
    <r>
      <rPr>
        <sz val="11"/>
        <color indexed="8"/>
        <rFont val="Arial"/>
        <family val="2"/>
      </rPr>
      <t>Componentes principais: Linear alquil benzeno sulfonato de sódio, coadjuvantes, branqueador ótico, pigmento azul, perfume e água. Pacote de 1kg. Marcas: Omo, Ariel, Ace ou similar.</t>
    </r>
  </si>
  <si>
    <t xml:space="preserve">FR </t>
  </si>
  <si>
    <r>
      <t xml:space="preserve">DESINFETANTE PARA USO GERAL </t>
    </r>
    <r>
      <rPr>
        <sz val="11"/>
        <color indexed="8"/>
        <rFont val="Arial"/>
        <family val="2"/>
      </rPr>
      <t>componentes principais: Cloreto de alquildimetil amônio, tensoativo, conservante, solvente, sequestrante, controlador de PH e oléo de pinho. Elimina germes e bactérias. Essência de Pinho. Frasco com 1 litro. Marcas: Bombril ou similar.</t>
    </r>
  </si>
  <si>
    <r>
      <t xml:space="preserve">DESINFETANTE PARA USO GERAL </t>
    </r>
    <r>
      <rPr>
        <sz val="11"/>
        <color indexed="8"/>
        <rFont val="Arial"/>
        <family val="2"/>
      </rPr>
      <t xml:space="preserve">componentes principais: Cloreto de alquildimetil amônio, tensoativo, conservante, solvente, sequestrante. Essência de Lavanda. Frasco com 1 litro. Marcas: Bombril ou similar. </t>
    </r>
  </si>
  <si>
    <r>
      <t xml:space="preserve">DESINFETANTE PARA USO GERAL </t>
    </r>
    <r>
      <rPr>
        <sz val="11"/>
        <color indexed="8"/>
        <rFont val="Arial"/>
        <family val="2"/>
      </rPr>
      <t>componentes principais: Cloreto de alquildimetil amônio, tensoativo, conservante, solvente, sequestrante. Essência de Limão. Frasco com 1 litro. Marcas: Bombril ou similar.</t>
    </r>
  </si>
  <si>
    <t xml:space="preserve">Bambona </t>
  </si>
  <si>
    <r>
      <t xml:space="preserve">DETERGENTE LIMPEZA PESADA </t>
    </r>
    <r>
      <rPr>
        <sz val="11"/>
        <color indexed="8"/>
        <rFont val="Arial"/>
        <family val="2"/>
      </rPr>
      <t xml:space="preserve">desengraxante e desengordurante. Composição mínima: tensoativosnãoiônicos, solubilizante, sequestrante, detergentes especiais, corante e água. Ideal para limpeza de pisos cerâmicos e porcelanatos. Bambona com 5 litros. Marcas: Veja, Aro ou similar. </t>
    </r>
  </si>
  <si>
    <r>
      <t xml:space="preserve">DETERGENTE LÍQUIDO </t>
    </r>
    <r>
      <rPr>
        <sz val="11"/>
        <color indexed="8"/>
        <rFont val="Arial"/>
        <family val="2"/>
      </rPr>
      <t>concentrado, biodegradável para louças. Componentes principais: Linear Alquil Benzeno Sultanato de Sódio, tensoativos não-iônicos, alcalizante, sequestrante, estabilizante, conservante, espessante, corante e veículo Q.S.P. Frasco com 1 litro. Marcas: Veja, Aro ou similar.</t>
    </r>
  </si>
  <si>
    <r>
      <t xml:space="preserve">ÁGUA SANITÁRIA </t>
    </r>
    <r>
      <rPr>
        <sz val="11"/>
        <color indexed="8"/>
        <rFont val="Arial"/>
        <family val="2"/>
      </rPr>
      <t>Componentes principais: Hipoclorito de Sódio, Hidróxido de Sódio e Água.  Teor de cloro ativo: 2,0 até 2,5%. Frasco de 01 litro. Marcas: Brilhante, Q-boa ou similar.</t>
    </r>
  </si>
  <si>
    <r>
      <t>LIMPA VIDROS</t>
    </r>
    <r>
      <rPr>
        <sz val="11"/>
        <color indexed="8"/>
        <rFont val="Arial"/>
        <family val="2"/>
      </rPr>
      <t xml:space="preserve">, sem álcool, destinado para limpeza e brilho de vidros, vitrines, janelas, espelhos, telas de tv, pára-brisas e acrílicos. Frasco de 500ml. Marcas: Johnson, Ingleza, Veja ou similar. </t>
    </r>
  </si>
  <si>
    <r>
      <t xml:space="preserve">LIMPADOR MULTI USO </t>
    </r>
    <r>
      <rPr>
        <sz val="11"/>
        <color indexed="8"/>
        <rFont val="Arial"/>
        <family val="2"/>
      </rPr>
      <t>Componentes principais: Linear aquil benzeno sulfonato de sódio, tensoativo não iônico, sequestrante, solubilizante, álcool, perfume e água. Frasco de 500ml. Marcas: Veja, Bombril ou similar.</t>
    </r>
  </si>
  <si>
    <r>
      <t xml:space="preserve">LIMPADOR PARA SUPERFÍCIES EM AÇO INOX, ALUMÍNIO E PEÇAS CROMADAS, </t>
    </r>
    <r>
      <rPr>
        <sz val="11"/>
        <color indexed="8"/>
        <rFont val="Arial"/>
        <family val="2"/>
      </rPr>
      <t xml:space="preserve">concentrado à base d’água, óleo mineral, monoetanolamina e butano/propano como propelente, Apresentado em aerossol, com 75% de concentrado e 25% de propelente. Frasco com no mínimo 420 gramas. Marcas: Brasso,3M, Scotch Brite ou similar. </t>
    </r>
  </si>
  <si>
    <r>
      <t>LUSTRA-MÓVEIS</t>
    </r>
    <r>
      <rPr>
        <sz val="11"/>
        <color indexed="8"/>
        <rFont val="Arial"/>
        <family val="2"/>
      </rPr>
      <t xml:space="preserve"> pastoso, perfumado. Componentes: cera de carnaúba, silicone, emulsificante, solvente de petróleo, alcalinizante, espessante conservante, perfume e veículo. Frasco de 200ml. Marcas: Jonhson ou similar. </t>
    </r>
  </si>
  <si>
    <r>
      <t>AROMATIZANTE DE AMBIENTE</t>
    </r>
    <r>
      <rPr>
        <sz val="11"/>
        <color indexed="8"/>
        <rFont val="Arial"/>
        <family val="2"/>
      </rPr>
      <t>, Componentes principais: Alcohol, parfum, denatoniumbenzoate, CI 42090, citronellol e linalool. Essência de Lima Limão. Frasco de 140ml. Marcas: Coala ou similar.</t>
    </r>
  </si>
  <si>
    <r>
      <t>AROMATIZANTE DE AMBIENTE</t>
    </r>
    <r>
      <rPr>
        <sz val="11"/>
        <color indexed="8"/>
        <rFont val="Arial"/>
        <family val="2"/>
      </rPr>
      <t>, Componentes principais: Alcohol, parfum, denatoniumbenzoate, CI 42090, citronellol e linalool. Essência de Lavanda. Frasco de 140ml. Marcas: Coala ou similar.</t>
    </r>
  </si>
  <si>
    <r>
      <t>AROMATIZANTE DE AMBIENTE</t>
    </r>
    <r>
      <rPr>
        <sz val="11"/>
        <color indexed="8"/>
        <rFont val="Arial"/>
        <family val="2"/>
      </rPr>
      <t>, Componentes principais: Alcohol, parfum, citral, coumarin, D-limonene, eugenol, denatoniumbenzoate e CI 42090. Essênciade Algas marinhas. Frasco de 140ml. Marcas: Coala ou similar.</t>
    </r>
  </si>
  <si>
    <r>
      <t xml:space="preserve">ÁLCOOL ETÍLICO HIDRATADO 46° INPM, EM GEL </t>
    </r>
    <r>
      <rPr>
        <sz val="11"/>
        <color indexed="8"/>
        <rFont val="Arial"/>
        <family val="2"/>
      </rPr>
      <t xml:space="preserve">Componentes principais: álcool etílico, água, carbômero e neutralizante. Frasco com 500g. Marcas: Veja, Zulu ou similar. </t>
    </r>
  </si>
  <si>
    <r>
      <t xml:space="preserve">ÁLCOOL líquido a 70%, </t>
    </r>
    <r>
      <rPr>
        <sz val="11"/>
        <color indexed="8"/>
        <rFont val="Arial"/>
        <family val="2"/>
      </rPr>
      <t xml:space="preserve">frasco com 1 litro </t>
    </r>
  </si>
  <si>
    <r>
      <t xml:space="preserve">ÁLCOOL ISOPROPÍLICO, </t>
    </r>
    <r>
      <rPr>
        <sz val="11"/>
        <color indexed="8"/>
        <rFont val="Arial"/>
        <family val="2"/>
      </rPr>
      <t>frasco com 1 litro</t>
    </r>
  </si>
  <si>
    <r>
      <t xml:space="preserve">CERA LÍQUIDA INCOLOR </t>
    </r>
    <r>
      <rPr>
        <sz val="11"/>
        <color indexed="8"/>
        <rFont val="Arial"/>
        <family val="2"/>
      </rPr>
      <t>Componentes principais: Plastificantes, alcalinizante, emulsificantes, formadores de filme, coadjuvantes, 1,2 benzotiazolin-3-ona, fragrância e veículo. Frasco de 750ml. Marcas: Johnson ou similar.</t>
    </r>
  </si>
  <si>
    <r>
      <t xml:space="preserve">ÓLEO PARA MÓVEIS. </t>
    </r>
    <r>
      <rPr>
        <sz val="11"/>
        <color indexed="8"/>
        <rFont val="Arial"/>
        <family val="2"/>
      </rPr>
      <t>Composição: Óleos Minerais e vegetais, solvente Mineral e Vegetal, Aromatizante.Frasco com 200 ML. Marcas: Óleo de Peroba ou similar.</t>
    </r>
  </si>
  <si>
    <r>
      <t xml:space="preserve">INSETICIDA SPRAY </t>
    </r>
    <r>
      <rPr>
        <sz val="11"/>
        <color indexed="8"/>
        <rFont val="Arial"/>
        <family val="2"/>
      </rPr>
      <t xml:space="preserve">Composição Principal: Permetrina, emulsificante, antioxidante e solvente. Eficaz contra o mosquito da dengue, moscas, mosquitos, pernilongos e baratas. Frasco de 300 ml. Marcas: Raid, Detefon ou similar. </t>
    </r>
  </si>
  <si>
    <r>
      <t xml:space="preserve">ODORIZANTE DE AMBIENTE </t>
    </r>
    <r>
      <rPr>
        <sz val="11"/>
        <color indexed="8"/>
        <rFont val="Arial"/>
        <family val="2"/>
      </rPr>
      <t>Destinado a manter o ambiente fresco e perfumado. Componentes Principais: Perfume, Álcool Etílico, Nitrito De Sódio, Água E Propelente (Propano/Butano). Frasco de 400ml/255g. Marcas: Bombril, Airwick, Jofel ou similar.</t>
    </r>
  </si>
  <si>
    <r>
      <t xml:space="preserve">PASTILHA ADESIVA PARA VASO SANITÁRIO, </t>
    </r>
    <r>
      <rPr>
        <sz val="11"/>
        <color indexed="8"/>
        <rFont val="Arial"/>
        <family val="2"/>
      </rPr>
      <t>até 120 descargas cada. Componentes Principais: Alfa-olefina sulfonato de sódio, bicarbonato de sódio, detergente aniônico, coadjuvantes, fragrância e corantes.  Pacote com 03 unid. Peso mínimo de 9g cada unid. Marcas: Harpic, Johnson ou similar.</t>
    </r>
  </si>
  <si>
    <r>
      <t>NEUTRALIZADOR DE ODORES PARA MICTÓRIOS</t>
    </r>
    <r>
      <rPr>
        <sz val="11"/>
        <color indexed="8"/>
        <rFont val="Arial"/>
        <family val="2"/>
      </rPr>
      <t xml:space="preserve">, com duração mínima de 60 dias. Embalagem com uma unidade. Marcas: Jofel, Bralimpia ou similar. </t>
    </r>
  </si>
  <si>
    <t xml:space="preserve">Pote </t>
  </si>
  <si>
    <r>
      <t xml:space="preserve">SODA CÁUSTICA </t>
    </r>
    <r>
      <rPr>
        <sz val="11"/>
        <color indexed="8"/>
        <rFont val="Arial"/>
        <family val="2"/>
      </rPr>
      <t xml:space="preserve">em escamas. Pote com 1 kg. Marcas: Brio, LIpon ou similar. </t>
    </r>
  </si>
  <si>
    <r>
      <t xml:space="preserve">ESPONJA DE LÃ DE AÇO. </t>
    </r>
    <r>
      <rPr>
        <sz val="11"/>
        <color indexed="8"/>
        <rFont val="Arial"/>
        <family val="2"/>
      </rPr>
      <t xml:space="preserve">Componente principal: aço carbono. Pacote de 60g, com 08 unidades. Marcas: Bombril, Assolan ou similar. </t>
    </r>
  </si>
  <si>
    <r>
      <t xml:space="preserve">ESPONJA DE LIMPEZA </t>
    </r>
    <r>
      <rPr>
        <sz val="11"/>
        <color indexed="8"/>
        <rFont val="Arial"/>
        <family val="2"/>
      </rPr>
      <t>com dupla face, na cor verde/amarela de 75mmx110mm. Marcas: 3M, Bettanin, Scoth Brite ou similar.</t>
    </r>
  </si>
  <si>
    <r>
      <t xml:space="preserve">FRALDA </t>
    </r>
    <r>
      <rPr>
        <sz val="11"/>
        <color indexed="8"/>
        <rFont val="Arial"/>
        <family val="2"/>
      </rPr>
      <t xml:space="preserve">em algodão 100%, tecido duplo, dimensão 65 x 65cm. Pacote com 05 unidades. (para usar como pano para limpeza diversa) Marcas: Piui ou similar. </t>
    </r>
  </si>
  <si>
    <r>
      <t>SACO ALVEJADO</t>
    </r>
    <r>
      <rPr>
        <sz val="11"/>
        <color indexed="8"/>
        <rFont val="Arial"/>
        <family val="2"/>
      </rPr>
      <t xml:space="preserve"> (pano de chão) em 100% algodão, medindo aproximadamente 49x76cm. Marcas: Santa Margarida ou similar.</t>
    </r>
  </si>
  <si>
    <r>
      <t xml:space="preserve">SACO PARA LIXO HOSPITALAR </t>
    </r>
    <r>
      <rPr>
        <sz val="11"/>
        <color indexed="8"/>
        <rFont val="Arial"/>
        <family val="2"/>
      </rPr>
      <t>em plástico, leitoso,</t>
    </r>
    <r>
      <rPr>
        <b/>
        <sz val="11"/>
        <color indexed="8"/>
        <rFont val="Arial"/>
        <family val="2"/>
      </rPr>
      <t xml:space="preserve"> – LEITOSO </t>
    </r>
    <r>
      <rPr>
        <sz val="11"/>
        <color indexed="8"/>
        <rFont val="Arial"/>
        <family val="2"/>
      </rPr>
      <t>para lixo hospitalar, cor branca, com dizeres em vermelho, com capacidade para 60 litros. Marcas: Lafra Plásticos, Brasplástico ou similar.</t>
    </r>
  </si>
  <si>
    <r>
      <t>SACO PARA LIXO</t>
    </r>
    <r>
      <rPr>
        <sz val="11"/>
        <color indexed="8"/>
        <rFont val="Arial"/>
        <family val="2"/>
      </rPr>
      <t xml:space="preserve"> em plástico, capacidade 100 litros, classificação Classe I, Tipo C, fundo estrela, resíduo normal, sem fechos. Marcas: Lafra Plásticos, Brasplástico ou similar.</t>
    </r>
  </si>
  <si>
    <r>
      <t>SACO PARA LIXO</t>
    </r>
    <r>
      <rPr>
        <sz val="11"/>
        <color indexed="8"/>
        <rFont val="Arial"/>
        <family val="2"/>
      </rPr>
      <t xml:space="preserve"> em plástico, capacidade 200 litros, classificação Classe I, Tipo C, fundo estrela, resíduo normal, sem fechos. Marcas: Lafra Plásticos, Brasplástico ou similar.</t>
    </r>
  </si>
  <si>
    <r>
      <t xml:space="preserve">SACO PARA LIXO </t>
    </r>
    <r>
      <rPr>
        <sz val="11"/>
        <color indexed="8"/>
        <rFont val="Arial"/>
        <family val="2"/>
      </rPr>
      <t>em plástico, capacidade 50 litros, classificação Classe I, Tipo C, resíduo normal, sem fechos. Marcas: Lafra Plásticos, Brasplástico ou similar.</t>
    </r>
  </si>
  <si>
    <r>
      <t xml:space="preserve">SACO PARA LIXO </t>
    </r>
    <r>
      <rPr>
        <sz val="11"/>
        <color indexed="8"/>
        <rFont val="Arial"/>
        <family val="2"/>
      </rPr>
      <t xml:space="preserve">em plástico, capacidade 30 litros, classificação Classe I, Tipo C, resíduo normal, sem fechos. Marcas: Lafra Plásticos, Brasplástico ou similar. </t>
    </r>
  </si>
  <si>
    <t xml:space="preserve">GL </t>
  </si>
  <si>
    <t xml:space="preserve">CX </t>
  </si>
  <si>
    <r>
      <t xml:space="preserve">PAPEL HIGIÊNICO </t>
    </r>
    <r>
      <rPr>
        <sz val="11"/>
        <color indexed="8"/>
        <rFont val="Arial"/>
        <family val="2"/>
      </rPr>
      <t>extra macio, com folhas simples,fibras virgens 100% naturais. Caixa com oito rolos, cada rolo com, no mínimo, 500m x 10cm. Marcas: Jofel ou similar.</t>
    </r>
  </si>
  <si>
    <t xml:space="preserve">FD </t>
  </si>
  <si>
    <r>
      <t>PAPEL TOALHA BOBINA</t>
    </r>
    <r>
      <rPr>
        <sz val="11"/>
        <color indexed="8"/>
        <rFont val="Arial"/>
        <family val="2"/>
      </rPr>
      <t xml:space="preserve">, folhas simples, com fibras 100% naturais. Fardo com oito rolos de 100m x 20cm (cada). . Marcas: Jofel ou similar. </t>
    </r>
  </si>
  <si>
    <r>
      <t>PAPEL TOALHA INTERFOLHA</t>
    </r>
    <r>
      <rPr>
        <sz val="11"/>
        <color indexed="8"/>
        <rFont val="Arial"/>
        <family val="2"/>
      </rPr>
      <t xml:space="preserve"> com duas dobras, folhas simples, em fibras virgens 100% naturais. Dimensões mínimas: 22cm X 20,7 cm. Fardo/Caixa com 10 pacotes de 200 folhas totalizando 2.000 folhas</t>
    </r>
    <r>
      <rPr>
        <b/>
        <sz val="11"/>
        <color indexed="8"/>
        <rFont val="Arial"/>
        <family val="2"/>
      </rPr>
      <t>. Marcas: Jofel ou similar.</t>
    </r>
  </si>
  <si>
    <t>SOMA TOTAL POR SEMESTRE</t>
  </si>
  <si>
    <t>TOTAL POR MÊS (SOMA TOTAL  ÷  6)</t>
  </si>
  <si>
    <t>MATERIAL SEMESTRAL</t>
  </si>
  <si>
    <t>QUANTIDADE E PERIODICIDADE DE ENTREGA / SEMESTRE</t>
  </si>
  <si>
    <r>
      <t xml:space="preserve">DESENTUPIDOR DE PIA </t>
    </r>
    <r>
      <rPr>
        <sz val="11"/>
        <color indexed="8"/>
        <rFont val="Arial"/>
        <family val="2"/>
      </rPr>
      <t xml:space="preserve">com cabo em madeira plastificado. Marcas: Bettanin, Condor ou similar. </t>
    </r>
  </si>
  <si>
    <t xml:space="preserve">4 unidades por semestre </t>
  </si>
  <si>
    <r>
      <t xml:space="preserve">DESENTUPIDOR DE VASO SANITÁRIO </t>
    </r>
    <r>
      <rPr>
        <sz val="11"/>
        <color indexed="8"/>
        <rFont val="Arial"/>
        <family val="2"/>
      </rPr>
      <t xml:space="preserve">com cabo longo de madeira plastificado. Marcas: Bettanin, Condor ou similar. </t>
    </r>
  </si>
  <si>
    <r>
      <t xml:space="preserve">ESCOVA LAVATINA COM SUPORTE </t>
    </r>
    <r>
      <rPr>
        <sz val="11"/>
        <color indexed="8"/>
        <rFont val="Arial"/>
        <family val="2"/>
      </rPr>
      <t xml:space="preserve">cerdas em nylon de formato arredondado, suporte e cabo em PVC. Marcas: Varrebras, Castro Naves ou similar. </t>
    </r>
  </si>
  <si>
    <t xml:space="preserve">8 unidades por semestre </t>
  </si>
  <si>
    <r>
      <t xml:space="preserve">ESCOVA MANUAL </t>
    </r>
    <r>
      <rPr>
        <sz val="11"/>
        <color indexed="8"/>
        <rFont val="Arial"/>
        <family val="2"/>
      </rPr>
      <t xml:space="preserve">com cerdas em nylon e cabo em madeira. Marcas: Monofil, Condor, Vileda ou similar. </t>
    </r>
  </si>
  <si>
    <r>
      <t xml:space="preserve">BALDE </t>
    </r>
    <r>
      <rPr>
        <sz val="11"/>
        <color indexed="8"/>
        <rFont val="Arial"/>
        <family val="2"/>
      </rPr>
      <t xml:space="preserve">em plástico, com alça de metal, capacidade para 10 litros. Marcas: Brasplástico, plasnew, Tomki ou similar. </t>
    </r>
  </si>
  <si>
    <t xml:space="preserve">5 unidades por semestre </t>
  </si>
  <si>
    <r>
      <t xml:space="preserve">CESTO PARA PAPEL </t>
    </r>
    <r>
      <rPr>
        <sz val="11"/>
        <color indexed="8"/>
        <rFont val="Arial"/>
        <family val="2"/>
      </rPr>
      <t>Cesto para papel em polímero telado, capacidade 9 litros. Marcas: Brasplástico, plasnew, Tomki ou similar.</t>
    </r>
  </si>
  <si>
    <t xml:space="preserve">20 unidades por semestre </t>
  </si>
  <si>
    <r>
      <t xml:space="preserve">RODO </t>
    </r>
    <r>
      <rPr>
        <sz val="11"/>
        <color indexed="8"/>
        <rFont val="Arial"/>
        <family val="2"/>
      </rPr>
      <t xml:space="preserve">plástico, com 40 cm, cabo em madeira plastificado, borrachas duplas. Marcas: Bralimpia, Bettanin, Varrebras ou similar. </t>
    </r>
  </si>
  <si>
    <r>
      <t xml:space="preserve">RODO </t>
    </r>
    <r>
      <rPr>
        <sz val="11"/>
        <color indexed="8"/>
        <rFont val="Arial"/>
        <family val="2"/>
      </rPr>
      <t xml:space="preserve">plástico, com 60 cm, cabo em madeira plastificado, borrachas duplas. Marcas: Bralimpia, Bettanin, Varrebras ou similar. </t>
    </r>
  </si>
  <si>
    <r>
      <t xml:space="preserve">VASSOURA </t>
    </r>
    <r>
      <rPr>
        <sz val="11"/>
        <color indexed="8"/>
        <rFont val="Arial"/>
        <family val="2"/>
      </rPr>
      <t xml:space="preserve">de pêlo sintético, tipo nylon, comprimento de varredura de 40cm, cabo em madeira plastificado (uso em áreas internas). Marcas: Bettanin, Varrebras ou similar. </t>
    </r>
  </si>
  <si>
    <r>
      <t>VASSOURA</t>
    </r>
    <r>
      <rPr>
        <sz val="11"/>
        <color indexed="8"/>
        <rFont val="Arial"/>
        <family val="2"/>
      </rPr>
      <t xml:space="preserve"> de piaçava em cerdas sintéticas firmes, comprimento de varredura de 30cm, cabo em madeira plastificado (uso em áreas externas).Marcas: Bettanin, Varrebras ou similar. </t>
    </r>
  </si>
  <si>
    <r>
      <t>VASSOURA</t>
    </r>
    <r>
      <rPr>
        <sz val="11"/>
        <color indexed="8"/>
        <rFont val="Arial"/>
        <family val="2"/>
      </rPr>
      <t xml:space="preserve"> limpa teto, cerdas sintéticas, com cabo extensor. Marcas: Bettanin, Varrebras ou similar. </t>
    </r>
  </si>
  <si>
    <r>
      <t xml:space="preserve">PÁ COLETORA DE LIXO </t>
    </r>
    <r>
      <rPr>
        <sz val="11"/>
        <color indexed="8"/>
        <rFont val="Arial"/>
        <family val="2"/>
      </rPr>
      <t>em plástico, movimento basculante da caixa de recolhimento, lâmina de borracha encaixada no corpo da pá, dimensões aproximadas (30 cm de comprimento x 30cm de largura x 15 de altura), na cor azul ou cinza, cabo em alumínio com 70 cm de comprimento</t>
    </r>
    <r>
      <rPr>
        <b/>
        <sz val="11"/>
        <color indexed="8"/>
        <rFont val="Arial"/>
        <family val="2"/>
      </rPr>
      <t xml:space="preserve">. Marcas: Bralimpia, Bettanin ou similar. </t>
    </r>
  </si>
  <si>
    <r>
      <t xml:space="preserve">TOALHEIRO (dispenser) </t>
    </r>
    <r>
      <rPr>
        <sz val="11"/>
        <color indexed="8"/>
        <rFont val="Arial"/>
        <family val="2"/>
      </rPr>
      <t xml:space="preserve">em material plástico/ABS, cor predominante branca, capacidade para papel de 02 ou 03 dobras, visor para nível de papel, fechamento com chave, dimensões aproximada: Altura: 340mm Largura: 270mm e Profundidade: 120 mm. Marcas: Jofel, Bralimpia ou similar. </t>
    </r>
  </si>
  <si>
    <t xml:space="preserve">15 unidades por semestre </t>
  </si>
  <si>
    <r>
      <t xml:space="preserve">TOALHEIRO PARA PAPEL HIGIÊNICO EM ROLO (dispenser) </t>
    </r>
    <r>
      <rPr>
        <sz val="11"/>
        <color indexed="8"/>
        <rFont val="Arial"/>
        <family val="2"/>
      </rPr>
      <t xml:space="preserve"> em material plástico/ABS, de alta resistência, cor predominante branca, capacidade para 01 rolo de papel higiênico, de no mínimo 500m x 10cm, folha simples, com tampa que permita visualizar o nível do papel, fechamento com chave, com serrilha para corte do papel, nas dimensões aproximadas de 290mm de largura x 270mm de altura x 120mm de profundidade. Marcas: Jofel, Bralimpia ou similar.</t>
    </r>
  </si>
  <si>
    <r>
      <t>SABONETEIRA (dispenser)</t>
    </r>
    <r>
      <rPr>
        <sz val="11"/>
        <color indexed="8"/>
        <rFont val="Arial"/>
        <family val="2"/>
      </rPr>
      <t xml:space="preserve"> com reservatório, em material plástico/ABS, cor predominante branca, capacidade mínima de 800ml de sabonete líquido, fechamento com chave, dimensão aproximada Altura: 210mm Largura: 130mm e Profundidade: 90mm. Marcas: Jofel, Bralimpia ou similar.</t>
    </r>
  </si>
  <si>
    <t>SOMA TOTAL (MENSAL + SEMESTRAL)</t>
  </si>
  <si>
    <r>
      <t xml:space="preserve">TORTA DE MAMONA </t>
    </r>
    <r>
      <rPr>
        <sz val="11"/>
        <color indexed="8"/>
        <rFont val="Arial"/>
        <family val="2"/>
      </rPr>
      <t>adubo orgânico(resíduo da extração do óleo das sementes da mamoneira). Componentes principais: Nitrogênio. Pacote de 1kg.</t>
    </r>
  </si>
  <si>
    <t xml:space="preserve">5 pacotes por semestre </t>
  </si>
  <si>
    <r>
      <t xml:space="preserve">SALITRE DO CHILE </t>
    </r>
    <r>
      <rPr>
        <sz val="11"/>
        <color indexed="8"/>
        <rFont val="Arial"/>
        <family val="2"/>
      </rPr>
      <t xml:space="preserve">em grânulos, composição básica: nitrogênio e óxido de potássio. Pacote de 01kg. </t>
    </r>
  </si>
  <si>
    <t>25 pacotes por semestre</t>
  </si>
  <si>
    <t xml:space="preserve">SC </t>
  </si>
  <si>
    <r>
      <t>FARINHA DE OSSO</t>
    </r>
    <r>
      <rPr>
        <sz val="11"/>
        <color indexed="8"/>
        <rFont val="Arial"/>
        <family val="2"/>
      </rPr>
      <t xml:space="preserve"> em farelo grosso, componentes principais: nitrogênio, fósforo e matéria orgânica. Saco de 5Kg. </t>
    </r>
  </si>
  <si>
    <t>1 saco por semestre</t>
  </si>
  <si>
    <r>
      <t>ADUBO ORGÂNICO</t>
    </r>
    <r>
      <rPr>
        <sz val="11"/>
        <color indexed="8"/>
        <rFont val="Arial"/>
        <family val="2"/>
      </rPr>
      <t xml:space="preserve"> 100% natural, compostos encontrados: estercos de animais, pó de serragem, palha de arroz, turfa, bagaço de cana, aparos de gramas, folhagens e galhadas. Saco de 10kg/25l. </t>
    </r>
  </si>
  <si>
    <t>2 sacos por semestre</t>
  </si>
  <si>
    <r>
      <t xml:space="preserve">ADUBO QUÍMICO NPK </t>
    </r>
    <r>
      <rPr>
        <sz val="11"/>
        <color indexed="8"/>
        <rFont val="Arial"/>
        <family val="2"/>
      </rPr>
      <t xml:space="preserve">10/10/10. Saco com 50kg. </t>
    </r>
  </si>
  <si>
    <r>
      <t xml:space="preserve">ABAMECTIN 18g/l. </t>
    </r>
    <r>
      <rPr>
        <sz val="11"/>
        <color indexed="8"/>
        <rFont val="Arial"/>
        <family val="2"/>
      </rPr>
      <t xml:space="preserve">Frasco com 500 ml, ou similar. </t>
    </r>
  </si>
  <si>
    <t>2 frascos por semestre</t>
  </si>
  <si>
    <r>
      <t xml:space="preserve">MALATHION 50% p/p. </t>
    </r>
    <r>
      <rPr>
        <sz val="11"/>
        <color indexed="8"/>
        <rFont val="Arial"/>
        <family val="2"/>
      </rPr>
      <t xml:space="preserve">Frasco com 100 ml, ou similar. </t>
    </r>
  </si>
  <si>
    <t>5 frascos por semestre</t>
  </si>
  <si>
    <r>
      <t>VERMICULITA</t>
    </r>
    <r>
      <rPr>
        <sz val="11"/>
        <color indexed="8"/>
        <rFont val="Arial"/>
        <family val="2"/>
      </rPr>
      <t xml:space="preserve"> condicionador do solo e retentor de umidade, produto estéril, poroso e não perecível em circunstâncias ideais de uso. Pacote com 250g. </t>
    </r>
  </si>
  <si>
    <t>5 pacotes por semestre</t>
  </si>
  <si>
    <r>
      <t xml:space="preserve">INSETICIDA EM LÍQUIDO </t>
    </r>
    <r>
      <rPr>
        <sz val="11"/>
        <color indexed="8"/>
        <rFont val="Arial"/>
        <family val="2"/>
      </rPr>
      <t>a base de piretróide em spray para uso em jardinagem destinado ao controle de formigas. Frasco de 240 ml. Extermix ou similar.</t>
    </r>
  </si>
  <si>
    <t xml:space="preserve">2 frascos por semestre </t>
  </si>
  <si>
    <t>SOMA TOTAL</t>
  </si>
  <si>
    <t>TOTAL MENSAL (SOMA TOTAL  ÷  6)</t>
  </si>
  <si>
    <r>
      <t>INSETICIDAEM PÓ</t>
    </r>
    <r>
      <rPr>
        <sz val="11"/>
        <color indexed="8"/>
        <rFont val="Arial"/>
        <family val="2"/>
      </rPr>
      <t xml:space="preserve"> indicado para o controle de formigas, pulgas e baratas. Frascos de 100g.</t>
    </r>
  </si>
  <si>
    <t xml:space="preserve">25 frascos por semestre </t>
  </si>
  <si>
    <r>
      <t>INSETICIDA EM LÍQUIDO</t>
    </r>
    <r>
      <rPr>
        <sz val="11"/>
        <color indexed="8"/>
        <rFont val="Arial"/>
        <family val="2"/>
      </rPr>
      <t xml:space="preserve"> a base de piretro em solução aquosa que atua por contato para o controle de moscas e baratas. Frascos de 1litro. </t>
    </r>
  </si>
  <si>
    <t xml:space="preserve">5 frascos por semestre </t>
  </si>
  <si>
    <t xml:space="preserve">Seringa </t>
  </si>
  <si>
    <r>
      <t>INSETICIDA DOMÉSTICO EM GEL</t>
    </r>
    <r>
      <rPr>
        <sz val="11"/>
        <color indexed="8"/>
        <rFont val="Arial"/>
        <family val="2"/>
      </rPr>
      <t xml:space="preserve">, para prevenção e controle de baratas em ambientes domésticos, acondicionado em seringas de 10 gramas. </t>
    </r>
  </si>
  <si>
    <t>25 seringas por semestre</t>
  </si>
  <si>
    <t xml:space="preserve">Sachês </t>
  </si>
  <si>
    <r>
      <t>RATICIDA</t>
    </r>
    <r>
      <rPr>
        <sz val="11"/>
        <color indexed="8"/>
        <rFont val="Arial"/>
        <family val="2"/>
      </rPr>
      <t xml:space="preserve"> anticoagulante de dose múltipla à base de cumatetralil, formulação e iscas, para controle de camundongos, ratos e ratazanas. Sachês de 100g. </t>
    </r>
  </si>
  <si>
    <t>50 sachês por semestre</t>
  </si>
  <si>
    <r>
      <t>RATICIDA</t>
    </r>
    <r>
      <rPr>
        <sz val="11"/>
        <color indexed="8"/>
        <rFont val="Arial"/>
        <family val="2"/>
      </rPr>
      <t xml:space="preserve"> a base de Coumatetralil concentrado a 0,75%, formulado em pó de contato. Composição básica: Coumatetralil 0,75% p/p. Frasco de 1Kg</t>
    </r>
  </si>
  <si>
    <r>
      <t>CUPINICIDA</t>
    </r>
    <r>
      <rPr>
        <sz val="11"/>
        <color indexed="8"/>
        <rFont val="Arial"/>
        <family val="2"/>
      </rPr>
      <t xml:space="preserve"> para o controle de cupins e brocas em móveis, portas, batentes, janelas e demais peças de madeira. Frasco de 1 litro. </t>
    </r>
  </si>
  <si>
    <t>3 frascos por semestre</t>
  </si>
  <si>
    <t>SOMA TOTAL (JARDINAGEM + DEDETIZAÇÃO)</t>
  </si>
  <si>
    <t xml:space="preserve"> SOMA TOTAL MENSAL POR FUNCIONÁRIO 1</t>
  </si>
  <si>
    <t>QUANTIDADE E PERIODICIDADE DE ENTREGA / MENSAL</t>
  </si>
  <si>
    <t xml:space="preserve">PAR </t>
  </si>
  <si>
    <r>
      <t>LUVA DE SEGURANÇA</t>
    </r>
    <r>
      <rPr>
        <sz val="11"/>
        <color indexed="8"/>
        <rFont val="Arial"/>
        <family val="2"/>
      </rPr>
      <t>, em malha tricotada em 04 fios de algodão, punho em elastano, anatômica, com a palma e a face palmar dos dedos com pigmentos em PVC. Tamanho Único. Pacote com um par. Marcas: Promat ou similar.</t>
    </r>
  </si>
  <si>
    <t xml:space="preserve">5 pares por mês </t>
  </si>
  <si>
    <r>
      <t>LUVA PARA LIMPEZA</t>
    </r>
    <r>
      <rPr>
        <sz val="11"/>
        <color indexed="8"/>
        <rFont val="Arial"/>
        <family val="2"/>
      </rPr>
      <t xml:space="preserve"> em látex, forrada, antiderrapante, Tamanho Médio. Pacote com um par. Marcas: Mucambo, Sanro, Soft ou similar. </t>
    </r>
  </si>
  <si>
    <t xml:space="preserve">20 pares por mês </t>
  </si>
  <si>
    <r>
      <t>LUVA PARA LIMPEZA</t>
    </r>
    <r>
      <rPr>
        <sz val="11"/>
        <color indexed="8"/>
        <rFont val="Arial"/>
        <family val="2"/>
      </rPr>
      <t xml:space="preserve"> em látex, forrada, antiderrapante, Tamanho Grande. Pacote com um par. Marcas: Mucambo, Sanro, Soft ou similar. </t>
    </r>
  </si>
  <si>
    <t xml:space="preserve">15 pares por mês </t>
  </si>
  <si>
    <t xml:space="preserve">Caixa </t>
  </si>
  <si>
    <r>
      <t>LUVA PARA PROCEDIMENTO</t>
    </r>
    <r>
      <rPr>
        <sz val="11"/>
        <color indexed="8"/>
        <rFont val="Arial"/>
        <family val="2"/>
      </rPr>
      <t xml:space="preserve"> não cirúrgico, material látex natural íntegro e uniforme, tamanho PEQUENO, características adicionais lubrificada com pó bioabsorvível, descartável, apresentação atóxica, tipo ambidestra, tipo uso descartável, modelo formato anatômico, finalidade resistente à tração. Caixa  com  100  unidades.  Marcas: Embramac ou similar. </t>
    </r>
  </si>
  <si>
    <t xml:space="preserve">1 caixa por mês </t>
  </si>
  <si>
    <r>
      <t>LUVA PARA PROCEDIMENTO</t>
    </r>
    <r>
      <rPr>
        <sz val="11"/>
        <color indexed="8"/>
        <rFont val="Arial"/>
        <family val="2"/>
      </rPr>
      <t xml:space="preserve"> não cirúrgico, material látex natural íntegro e uniforme, tamanho MÉDIO, características adicionais lubrificada com pó bioabsorvível, descartável, apresentação atóxica, tipo ambidestra, tipo uso descartável, modelo formato anatômico, finalidade resistente à tração. Caixa com 100 unidades.  Marcas: :Embramac ou similar. </t>
    </r>
  </si>
  <si>
    <t xml:space="preserve">4  caixas por mês </t>
  </si>
  <si>
    <r>
      <t>LUVA PARA PROCEDIMENTO</t>
    </r>
    <r>
      <rPr>
        <sz val="11"/>
        <color indexed="8"/>
        <rFont val="Arial"/>
        <family val="2"/>
      </rPr>
      <t xml:space="preserve"> não cirúrgico, material látex natural íntegro e uniforme, tamanho </t>
    </r>
    <r>
      <rPr>
        <b/>
        <sz val="11"/>
        <color indexed="8"/>
        <rFont val="Arial"/>
        <family val="2"/>
      </rPr>
      <t>GRANDE</t>
    </r>
    <r>
      <rPr>
        <sz val="11"/>
        <color indexed="8"/>
        <rFont val="Arial"/>
        <family val="2"/>
      </rPr>
      <t xml:space="preserve">, características adicionais lubrificada com pó bioabsorvível, descartável, apresentação atóxica, tipo ambidestra, tipo uso descartável, modelo formato anatômico, finalidade resistente à tração. Caixa  com  100  unidades.  Marcas: Embramac ou similar. </t>
    </r>
  </si>
  <si>
    <t xml:space="preserve">Pacote </t>
  </si>
  <si>
    <r>
      <t>AVENTAL DESCARTÁVEL</t>
    </r>
    <r>
      <rPr>
        <sz val="11"/>
        <color indexed="8"/>
        <rFont val="Arial"/>
        <family val="2"/>
      </rPr>
      <t xml:space="preserve"> em material plástico, impermeável, cor branca, tamanho único. Pacote com 100 unidades. LagrotaAzzurra ou similar. </t>
    </r>
  </si>
  <si>
    <t xml:space="preserve">2 pacotes por mês </t>
  </si>
  <si>
    <r>
      <t xml:space="preserve">TOUCA DESCARTÁVEL PARA PROTEÇÃO CAPILAR, </t>
    </r>
    <r>
      <rPr>
        <sz val="11"/>
        <color indexed="8"/>
        <rFont val="Arial"/>
        <family val="2"/>
      </rPr>
      <t xml:space="preserve">cor branca, atóxica, TNT 100% polipropileno, sanfonada, tamanho único, pacote com 100 unidades. Marcas: rivaplas, Danny, Jarc ou Similar. </t>
    </r>
  </si>
  <si>
    <t xml:space="preserve">2 pacotes por semestre </t>
  </si>
  <si>
    <t xml:space="preserve">ÓCULOS DE SEGURANÇA OU PROTETOR FACIAL (para proteção do  rosto  e  olhos  contra respingos do inseticida) </t>
  </si>
  <si>
    <t xml:space="preserve">1 vez por semestre </t>
  </si>
  <si>
    <r>
      <t>MÁSCARA DE SEGURANÇA</t>
    </r>
    <r>
      <rPr>
        <sz val="11"/>
        <color indexed="8"/>
        <rFont val="Arial"/>
        <family val="2"/>
      </rPr>
      <t xml:space="preserve"> (para proteção do nariz e boca contra partículas carregadas pelo ar) </t>
    </r>
  </si>
  <si>
    <t>1 vez por semestre</t>
  </si>
  <si>
    <t xml:space="preserve">MACACÃO COM MANGAS LONGAS (manter a barra da calça para fora das botas) </t>
  </si>
  <si>
    <r>
      <t>LUVAS DE BORRACHA</t>
    </r>
    <r>
      <rPr>
        <sz val="11"/>
        <color indexed="8"/>
        <rFont val="Arial"/>
        <family val="2"/>
      </rPr>
      <t xml:space="preserve">, específicas para aplicação de veneno </t>
    </r>
  </si>
  <si>
    <r>
      <t>BOTAS</t>
    </r>
    <r>
      <rPr>
        <sz val="11"/>
        <color indexed="8"/>
        <rFont val="Arial"/>
        <family val="2"/>
      </rPr>
      <t xml:space="preserve">, específicas para aplicação de veneno </t>
    </r>
  </si>
  <si>
    <t>MATERIAL - EQUIPAMENTO</t>
  </si>
  <si>
    <t>QUANT</t>
  </si>
  <si>
    <t xml:space="preserve">Ancinho em ferro com cabo em madeira e sistema de regulação de abertura. </t>
  </si>
  <si>
    <t xml:space="preserve">Aspersor metálico para molhar jardim com ponta para fixação em solo. </t>
  </si>
  <si>
    <t xml:space="preserve">Aspirador de Pó e Água – profissional </t>
  </si>
  <si>
    <t xml:space="preserve">Roçadeira à Gasolina Profissional com Kit de segurança e peças de reposição </t>
  </si>
  <si>
    <t xml:space="preserve">Cortador de grama elétrico Profissional </t>
  </si>
  <si>
    <t xml:space="preserve">Enxada com cabo comprido em madeira </t>
  </si>
  <si>
    <t xml:space="preserve">Enxadão com cabo comprido em madeira </t>
  </si>
  <si>
    <t xml:space="preserve">Enxadeco com cabo comprido em madeira </t>
  </si>
  <si>
    <t xml:space="preserve">Escada em alumínio, tipo cavalete, com 05(cinco) degraus </t>
  </si>
  <si>
    <t xml:space="preserve">Escada de madeira, c/24 degraus, tipo basculante, c/8 m de altura </t>
  </si>
  <si>
    <t xml:space="preserve">Facão para jardinagem </t>
  </si>
  <si>
    <t xml:space="preserve">Foice com cabo em madeira </t>
  </si>
  <si>
    <t xml:space="preserve">Kit Unger completo – limpeza de vidro </t>
  </si>
  <si>
    <t xml:space="preserve">Lima de aço com cabo </t>
  </si>
  <si>
    <t xml:space="preserve">Machado com cabo em madeira </t>
  </si>
  <si>
    <t xml:space="preserve">Mangueira plástica para jardim, ¾ “, com bico redutor, 25 m” </t>
  </si>
  <si>
    <t xml:space="preserve">Mangueira plástica para irrigação, diâmetro compatível com o aspersor citado acima, na quantidade mínima de 100m. </t>
  </si>
  <si>
    <t xml:space="preserve">Máquina de lavar carpete – profissional </t>
  </si>
  <si>
    <t xml:space="preserve">Pá com cabo em madeira </t>
  </si>
  <si>
    <t xml:space="preserve">Conjunto de pá para jardinagem em ferro. </t>
  </si>
  <si>
    <t xml:space="preserve">Rastelo em ferro com cabo </t>
  </si>
  <si>
    <t xml:space="preserve">Serra para poda de árvores com cabo comprido </t>
  </si>
  <si>
    <t xml:space="preserve">Tesoura de cortar grama, grande </t>
  </si>
  <si>
    <t xml:space="preserve">Tesoura para poda de árvores com cabo extensor para uso em arvores de grande porte </t>
  </si>
  <si>
    <t xml:space="preserve">Tesoura para poda de árvore com cabo curto </t>
  </si>
  <si>
    <t xml:space="preserve">Lavadora à jato portátil, de alta pressão, com acessórios. </t>
  </si>
  <si>
    <t xml:space="preserve">Placa sinalizadora, em polipropileno, dobrável, leve, fácil de transportar e armazenar, na cor AMARELA, dizeres e símbolos na cor PRETA, dimensão aproximada de 60 x 30 (comprimento x largura) com o seguinte dizer: CUIDADO - EM MANUTENÇÃO. </t>
  </si>
  <si>
    <t xml:space="preserve">Placa sinalizadora, em polipropileno, dobrável, leve, fácil de transportar e armazenar, na cor AMARELA, dizeres e símbolos na cor PRETA, dimensão aproximada de 60 x 30 (comprimento x largura) com o seguinte dizer: BANHEIRO FORA DE USO. </t>
  </si>
  <si>
    <t xml:space="preserve">Placa sinalizadora, em polipropileno, dobrável, leve, fácil de transportar e armazenar, na cor AMARELA, dizeres e símbolos na cor PRETA, dimensão aproximada de 60 x 30 (comprimento x largura) com o seguinte dizer: CUIDADO – PISO MOLHADO </t>
  </si>
  <si>
    <t xml:space="preserve">Pulverizador de 20L. </t>
  </si>
  <si>
    <t>MANUTENÇÃO DE EQUIPAMENTOS</t>
  </si>
  <si>
    <t>DEPRECIAÇÃO DE EQUIPAMENTOS</t>
  </si>
  <si>
    <t>MANUTENÇÃO + DEPRECIAÇÃO / 9 FUNCIONARIOS</t>
  </si>
  <si>
    <t xml:space="preserve">QTD </t>
  </si>
  <si>
    <t xml:space="preserve">Aluguel de contêiner com capacidade para 5m³ </t>
  </si>
  <si>
    <t xml:space="preserve">06 por semestre </t>
  </si>
  <si>
    <r>
      <t xml:space="preserve">* foi considerada a vida útil de 8 anos e valor residual de 20% </t>
    </r>
    <r>
      <rPr>
        <sz val="12"/>
        <color indexed="10"/>
        <rFont val="Arial"/>
        <family val="2"/>
      </rPr>
      <t>Assim:</t>
    </r>
  </si>
  <si>
    <t>Manutenção de Equipamentos = (Manutenção + Depreciação Mensal) / n.º de postos  das categorias envolvidas no uso dos equipamentos e ferramentas.</t>
  </si>
  <si>
    <r>
      <t xml:space="preserve">SABONETE LÍQUIDO CONCENTRADO </t>
    </r>
    <r>
      <rPr>
        <sz val="11"/>
        <color indexed="8"/>
        <rFont val="Arial"/>
        <family val="2"/>
      </rPr>
      <t xml:space="preserve">Componentes Principais: Lauril Éter Sulfato de Sódio, Cocoamidapropilbetaina, agente perolizante, cloreto de sódio, ácido cítrico, corante e essência. Galão de 05L. Marcas: Jofel ou similar. </t>
    </r>
  </si>
  <si>
    <t xml:space="preserve">MATERIAL SEMESTRAL </t>
  </si>
  <si>
    <t xml:space="preserve"> SOMA TOTAL MENSAL POR FUNCIONÁRIO 12</t>
  </si>
  <si>
    <t xml:space="preserve">SOMA TOTAL </t>
  </si>
  <si>
    <t>Outros (especificar) - Aluguel de conteiner</t>
  </si>
  <si>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EQUIPAMENTOS E FERRAMENTAS </t>
    </r>
    <r>
      <rPr>
        <sz val="12"/>
        <color indexed="10"/>
        <rFont val="Arial"/>
        <family val="2"/>
      </rPr>
      <t xml:space="preserve">– A CONTRATADA deverá deixar à disposição da CONTRATANTE as ferramentas e equipamentos nas quantidades, especificações e demas condições contidas neste Termo de Referência. O insumo Equipamentos e Ferramentas deverá ser calculado utilizando o valor total para 12 (doze) e lançando somente nas planilhas correspondente às categorias que fazem uso deles e será obtido da seguinte forma: </t>
    </r>
  </si>
  <si>
    <r>
      <t>-</t>
    </r>
    <r>
      <rPr>
        <sz val="12"/>
        <color indexed="10"/>
        <rFont val="Arial"/>
        <family val="2"/>
      </rPr>
      <t>  Manutenção Mensal = valor total para 12 meses x 0,5% ao mês;</t>
    </r>
  </si>
  <si>
    <r>
      <t>-</t>
    </r>
    <r>
      <rPr>
        <sz val="12"/>
        <color indexed="10"/>
        <rFont val="Arial"/>
        <family val="2"/>
      </rPr>
      <t>  Depreciação Mensal = (valor total dos equipamentos x 0,8) / (12 x 8)</t>
    </r>
  </si>
  <si>
    <t xml:space="preserve">Outros (especificar) </t>
  </si>
  <si>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EQUIPAMENTOS E FERRAMENTAS </t>
    </r>
  </si>
  <si>
    <t>DIVERSOS -  (Aluguel de contêiner)</t>
  </si>
  <si>
    <r>
      <rPr>
        <sz val="18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MATERIAL DE PROTEÇÃO INDIVIDUAL </t>
    </r>
  </si>
  <si>
    <r>
      <t xml:space="preserve"> </t>
    </r>
    <r>
      <rPr>
        <b/>
        <sz val="18"/>
        <color indexed="8"/>
        <rFont val="Arial"/>
        <family val="2"/>
      </rPr>
      <t xml:space="preserve">RELAÇÃO BÁSICA DE MATERIAL PARA DEDETIZAÇÃO </t>
    </r>
  </si>
  <si>
    <r>
      <rPr>
        <sz val="18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>RELAÇÃO BÁSICA DE MATERIAL PARA JARDINAGEM</t>
    </r>
  </si>
  <si>
    <r>
      <rPr>
        <sz val="18"/>
        <color indexed="8"/>
        <rFont val="Times New Roman"/>
        <family val="1"/>
      </rPr>
      <t xml:space="preserve">  </t>
    </r>
    <r>
      <rPr>
        <b/>
        <sz val="18"/>
        <color indexed="8"/>
        <rFont val="Arial"/>
        <family val="2"/>
      </rPr>
      <t xml:space="preserve">RELAÇÃO BÁSICA DE MATERIAL DE LIMPEZA </t>
    </r>
  </si>
  <si>
    <t>Serviços de Copeira</t>
  </si>
  <si>
    <t>Copeiragem</t>
  </si>
  <si>
    <t>Serviços de Faxineiro</t>
  </si>
  <si>
    <t>Limpeza</t>
  </si>
  <si>
    <t>Agente de Limpeza</t>
  </si>
  <si>
    <t>Serviços de Garçom</t>
  </si>
  <si>
    <t>Garçom</t>
  </si>
  <si>
    <t>Serviços de Jardineiro</t>
  </si>
  <si>
    <t>Jardinagem</t>
  </si>
  <si>
    <t>Jardineiro</t>
  </si>
  <si>
    <t>SOMA TOTAL MENSAL</t>
  </si>
  <si>
    <t>TOTAL POR MÊS RATEADO POR 8 FAXINEIROS</t>
  </si>
  <si>
    <t xml:space="preserve"> SOMA TOTAL MENSAL POR 8 FAXINEIROS</t>
  </si>
  <si>
    <t>VALOR POR MÊS DO JARDINEIRO</t>
  </si>
  <si>
    <t xml:space="preserve">Data de Apresentação da Proposta:  </t>
  </si>
  <si>
    <t>Data de Apresentação da Proposta</t>
  </si>
  <si>
    <t>Convenção Coletiva de Trabalho:</t>
  </si>
  <si>
    <r>
      <rPr>
        <b/>
        <sz val="12"/>
        <rFont val="Arial"/>
        <family val="2"/>
      </rPr>
      <t>DATA VIGÊNCIA ACORDO</t>
    </r>
    <r>
      <rPr>
        <sz val="12"/>
        <rFont val="Arial"/>
        <family val="2"/>
      </rPr>
      <t xml:space="preserve">:                   </t>
    </r>
    <r>
      <rPr>
        <sz val="12"/>
        <rFont val="Arial"/>
        <family val="2"/>
      </rPr>
      <t xml:space="preserve">  </t>
    </r>
  </si>
  <si>
    <r>
      <rPr>
        <b/>
        <sz val="12"/>
        <rFont val="Arial"/>
        <family val="2"/>
      </rPr>
      <t>NÚMERO DO REGISTRO NO MTE:</t>
    </r>
    <r>
      <rPr>
        <sz val="12"/>
        <rFont val="Arial"/>
        <family val="2"/>
      </rPr>
      <t xml:space="preserve">      </t>
    </r>
  </si>
  <si>
    <t xml:space="preserve">Data de Apresentação da Proposta: 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</si>
</sst>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%"/>
    <numFmt numFmtId="174" formatCode="&quot;R$ &quot;#,##0.00"/>
    <numFmt numFmtId="175" formatCode="_(* #,##0_);_(* \(#,##0\);_(* &quot;-&quot;??_);_(@_)"/>
    <numFmt numFmtId="176" formatCode="_(* #,##0.0_);_(* \(#,##0.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0.0%"/>
    <numFmt numFmtId="181" formatCode="0.0000%"/>
    <numFmt numFmtId="182" formatCode="0.00000%"/>
    <numFmt numFmtId="183" formatCode="0.000000%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_);_(* \(#,##0.0000\);_(* &quot;-&quot;??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([$R$ -416]* #,##0.00_);_([$R$ -416]* \(#,##0.00\);_([$R$ -416]* &quot;-&quot;??_);_(@_)"/>
    <numFmt numFmtId="199" formatCode="&quot;Ativado&quot;;&quot;Ativado&quot;;&quot;Desativado&quot;"/>
    <numFmt numFmtId="200" formatCode="_-&quot;R$&quot;\ * #,##0.0000_-;\-&quot;R$&quot;\ * #,##0.0000_-;_-&quot;R$&quot;\ * &quot;-&quot;??_-;_-@_-"/>
    <numFmt numFmtId="201" formatCode="_(&quot;R$ &quot;* #,##0.0000_);_(&quot;R$ &quot;* \(#,##0.0000\);_(&quot;R$ &quot;* &quot;-&quot;??_);_(@_)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1"/>
      <name val="Calibri"/>
      <family val="2"/>
    </font>
    <font>
      <sz val="10"/>
      <name val="Tahoma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</font>
    <font>
      <b/>
      <sz val="1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 style="thick">
        <color rgb="FF000000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9" fontId="52" fillId="0" borderId="0">
      <alignment/>
      <protection/>
    </xf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01">
    <xf numFmtId="0" fontId="0" fillId="0" borderId="0" xfId="0" applyAlignment="1">
      <alignment/>
    </xf>
    <xf numFmtId="10" fontId="2" fillId="0" borderId="10" xfId="0" applyNumberFormat="1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71" fontId="0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right" vertical="center"/>
    </xf>
    <xf numFmtId="10" fontId="2" fillId="0" borderId="15" xfId="0" applyNumberFormat="1" applyFont="1" applyFill="1" applyBorder="1" applyAlignment="1">
      <alignment horizontal="center" vertical="center"/>
    </xf>
    <xf numFmtId="171" fontId="2" fillId="0" borderId="16" xfId="0" applyNumberFormat="1" applyFont="1" applyFill="1" applyBorder="1" applyAlignment="1">
      <alignment horizontal="center" vertical="center"/>
    </xf>
    <xf numFmtId="171" fontId="0" fillId="0" borderId="12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171" fontId="0" fillId="0" borderId="12" xfId="0" applyNumberForma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1" fontId="0" fillId="0" borderId="12" xfId="77" applyFont="1" applyBorder="1" applyAlignment="1">
      <alignment horizontal="left" vertical="center"/>
    </xf>
    <xf numFmtId="171" fontId="2" fillId="0" borderId="21" xfId="77" applyFont="1" applyBorder="1" applyAlignment="1">
      <alignment horizontal="left" vertical="center"/>
    </xf>
    <xf numFmtId="171" fontId="0" fillId="0" borderId="12" xfId="77" applyFont="1" applyFill="1" applyBorder="1" applyAlignment="1">
      <alignment horizontal="right" vertical="center"/>
    </xf>
    <xf numFmtId="171" fontId="2" fillId="0" borderId="21" xfId="77" applyFont="1" applyFill="1" applyBorder="1" applyAlignment="1">
      <alignment horizontal="right" vertical="center"/>
    </xf>
    <xf numFmtId="171" fontId="0" fillId="0" borderId="12" xfId="77" applyFont="1" applyFill="1" applyBorder="1" applyAlignment="1">
      <alignment horizontal="right" vertical="center"/>
    </xf>
    <xf numFmtId="171" fontId="0" fillId="0" borderId="12" xfId="77" applyFont="1" applyFill="1" applyBorder="1" applyAlignment="1">
      <alignment horizontal="left" vertical="center"/>
    </xf>
    <xf numFmtId="171" fontId="2" fillId="0" borderId="21" xfId="77" applyFont="1" applyFill="1" applyBorder="1" applyAlignment="1">
      <alignment horizontal="left" vertical="center"/>
    </xf>
    <xf numFmtId="171" fontId="6" fillId="0" borderId="22" xfId="0" applyNumberFormat="1" applyFont="1" applyFill="1" applyBorder="1" applyAlignment="1">
      <alignment vertical="center" wrapText="1"/>
    </xf>
    <xf numFmtId="171" fontId="0" fillId="0" borderId="12" xfId="0" applyNumberFormat="1" applyFont="1" applyBorder="1" applyAlignment="1">
      <alignment vertical="center"/>
    </xf>
    <xf numFmtId="171" fontId="2" fillId="0" borderId="21" xfId="0" applyNumberFormat="1" applyFont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10" fontId="0" fillId="0" borderId="23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71" fontId="0" fillId="0" borderId="21" xfId="0" applyNumberFormat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71" fontId="11" fillId="0" borderId="12" xfId="77" applyFont="1" applyBorder="1" applyAlignment="1">
      <alignment horizontal="left" vertical="center"/>
    </xf>
    <xf numFmtId="10" fontId="11" fillId="0" borderId="11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/>
    </xf>
    <xf numFmtId="0" fontId="0" fillId="0" borderId="26" xfId="0" applyFon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171" fontId="0" fillId="0" borderId="28" xfId="77" applyFont="1" applyFill="1" applyBorder="1" applyAlignment="1">
      <alignment horizontal="right" vertical="center"/>
    </xf>
    <xf numFmtId="171" fontId="0" fillId="0" borderId="12" xfId="77" applyNumberFormat="1" applyFont="1" applyFill="1" applyBorder="1" applyAlignment="1">
      <alignment horizontal="left" vertical="center"/>
    </xf>
    <xf numFmtId="10" fontId="11" fillId="33" borderId="11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10" fontId="0" fillId="0" borderId="23" xfId="0" applyNumberFormat="1" applyFont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171" fontId="0" fillId="0" borderId="31" xfId="77" applyFont="1" applyFill="1" applyBorder="1" applyAlignment="1">
      <alignment horizontal="right" vertical="center"/>
    </xf>
    <xf numFmtId="10" fontId="0" fillId="0" borderId="0" xfId="0" applyNumberFormat="1" applyAlignment="1">
      <alignment/>
    </xf>
    <xf numFmtId="10" fontId="0" fillId="34" borderId="23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/>
    </xf>
    <xf numFmtId="171" fontId="2" fillId="0" borderId="12" xfId="0" applyNumberFormat="1" applyFont="1" applyBorder="1" applyAlignment="1">
      <alignment vertical="center"/>
    </xf>
    <xf numFmtId="10" fontId="0" fillId="35" borderId="11" xfId="0" applyNumberFormat="1" applyFont="1" applyFill="1" applyBorder="1" applyAlignment="1">
      <alignment horizontal="center" vertical="center"/>
    </xf>
    <xf numFmtId="10" fontId="0" fillId="35" borderId="23" xfId="0" applyNumberFormat="1" applyFont="1" applyFill="1" applyBorder="1" applyAlignment="1">
      <alignment horizontal="center" vertical="center"/>
    </xf>
    <xf numFmtId="170" fontId="2" fillId="0" borderId="0" xfId="46" applyFont="1" applyFill="1" applyBorder="1" applyAlignment="1">
      <alignment/>
    </xf>
    <xf numFmtId="171" fontId="0" fillId="35" borderId="12" xfId="77" applyFont="1" applyFill="1" applyBorder="1" applyAlignment="1">
      <alignment horizontal="left" vertical="center"/>
    </xf>
    <xf numFmtId="181" fontId="0" fillId="35" borderId="0" xfId="75" applyNumberFormat="1" applyFont="1" applyFill="1" applyAlignment="1">
      <alignment/>
    </xf>
    <xf numFmtId="10" fontId="0" fillId="35" borderId="11" xfId="75" applyNumberFormat="1" applyFont="1" applyFill="1" applyBorder="1" applyAlignment="1">
      <alignment horizontal="center" vertical="center"/>
    </xf>
    <xf numFmtId="171" fontId="0" fillId="35" borderId="12" xfId="77" applyFont="1" applyFill="1" applyBorder="1" applyAlignment="1">
      <alignment horizontal="right" vertical="center"/>
    </xf>
    <xf numFmtId="10" fontId="0" fillId="35" borderId="0" xfId="75" applyNumberFormat="1" applyFont="1" applyFill="1" applyAlignment="1">
      <alignment/>
    </xf>
    <xf numFmtId="10" fontId="11" fillId="35" borderId="11" xfId="0" applyNumberFormat="1" applyFont="1" applyFill="1" applyBorder="1" applyAlignment="1">
      <alignment horizontal="center" vertical="center"/>
    </xf>
    <xf numFmtId="171" fontId="2" fillId="35" borderId="21" xfId="77" applyFont="1" applyFill="1" applyBorder="1" applyAlignment="1">
      <alignment horizontal="left" vertical="center"/>
    </xf>
    <xf numFmtId="171" fontId="0" fillId="35" borderId="12" xfId="77" applyNumberFormat="1" applyFont="1" applyFill="1" applyBorder="1" applyAlignment="1">
      <alignment horizontal="right" vertical="center"/>
    </xf>
    <xf numFmtId="171" fontId="2" fillId="35" borderId="12" xfId="77" applyFont="1" applyFill="1" applyBorder="1" applyAlignment="1">
      <alignment vertical="center"/>
    </xf>
    <xf numFmtId="171" fontId="0" fillId="35" borderId="12" xfId="77" applyFont="1" applyFill="1" applyBorder="1" applyAlignment="1">
      <alignment horizontal="center" vertical="center"/>
    </xf>
    <xf numFmtId="171" fontId="2" fillId="35" borderId="21" xfId="77" applyFont="1" applyFill="1" applyBorder="1" applyAlignment="1">
      <alignment horizontal="center" vertical="center"/>
    </xf>
    <xf numFmtId="171" fontId="0" fillId="35" borderId="0" xfId="0" applyNumberFormat="1" applyFill="1" applyAlignment="1">
      <alignment/>
    </xf>
    <xf numFmtId="171" fontId="2" fillId="35" borderId="21" xfId="77" applyNumberFormat="1" applyFont="1" applyFill="1" applyBorder="1" applyAlignment="1">
      <alignment horizontal="left" vertical="center"/>
    </xf>
    <xf numFmtId="10" fontId="0" fillId="35" borderId="30" xfId="0" applyNumberFormat="1" applyFont="1" applyFill="1" applyBorder="1" applyAlignment="1">
      <alignment horizontal="center" vertical="center"/>
    </xf>
    <xf numFmtId="171" fontId="0" fillId="35" borderId="31" xfId="77" applyFont="1" applyFill="1" applyBorder="1" applyAlignment="1">
      <alignment horizontal="right" vertical="center"/>
    </xf>
    <xf numFmtId="10" fontId="0" fillId="35" borderId="11" xfId="0" applyNumberFormat="1" applyFont="1" applyFill="1" applyBorder="1" applyAlignment="1">
      <alignment horizontal="center" vertical="center"/>
    </xf>
    <xf numFmtId="171" fontId="0" fillId="35" borderId="12" xfId="77" applyFont="1" applyFill="1" applyBorder="1" applyAlignment="1">
      <alignment horizontal="right" vertical="center"/>
    </xf>
    <xf numFmtId="171" fontId="2" fillId="35" borderId="21" xfId="77" applyFont="1" applyFill="1" applyBorder="1" applyAlignment="1">
      <alignment horizontal="right" vertical="center"/>
    </xf>
    <xf numFmtId="10" fontId="0" fillId="35" borderId="10" xfId="0" applyNumberFormat="1" applyFont="1" applyFill="1" applyBorder="1" applyAlignment="1">
      <alignment horizontal="center" vertical="center"/>
    </xf>
    <xf numFmtId="10" fontId="2" fillId="35" borderId="15" xfId="0" applyNumberFormat="1" applyFont="1" applyFill="1" applyBorder="1" applyAlignment="1">
      <alignment horizontal="center" vertical="center"/>
    </xf>
    <xf numFmtId="171" fontId="2" fillId="35" borderId="16" xfId="0" applyNumberFormat="1" applyFont="1" applyFill="1" applyBorder="1" applyAlignment="1">
      <alignment horizontal="center" vertical="center"/>
    </xf>
    <xf numFmtId="10" fontId="2" fillId="35" borderId="11" xfId="75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63" fillId="0" borderId="32" xfId="0" applyFont="1" applyBorder="1" applyAlignment="1">
      <alignment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3" fillId="0" borderId="34" xfId="0" applyFont="1" applyBorder="1" applyAlignment="1">
      <alignment horizontal="center" vertical="center" wrapText="1"/>
    </xf>
    <xf numFmtId="8" fontId="63" fillId="0" borderId="33" xfId="0" applyNumberFormat="1" applyFont="1" applyBorder="1" applyAlignment="1">
      <alignment vertical="center" wrapText="1"/>
    </xf>
    <xf numFmtId="0" fontId="63" fillId="0" borderId="33" xfId="0" applyFont="1" applyBorder="1" applyAlignment="1">
      <alignment vertical="center" wrapText="1"/>
    </xf>
    <xf numFmtId="8" fontId="64" fillId="0" borderId="33" xfId="0" applyNumberFormat="1" applyFont="1" applyBorder="1" applyAlignment="1">
      <alignment vertical="center" wrapText="1"/>
    </xf>
    <xf numFmtId="0" fontId="64" fillId="0" borderId="0" xfId="0" applyFont="1" applyAlignment="1">
      <alignment vertical="center"/>
    </xf>
    <xf numFmtId="0" fontId="64" fillId="0" borderId="35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63" fillId="0" borderId="37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indent="15"/>
    </xf>
    <xf numFmtId="0" fontId="13" fillId="0" borderId="0" xfId="0" applyFont="1" applyAlignment="1">
      <alignment horizontal="left" vertical="center" indent="15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64" fillId="0" borderId="38" xfId="0" applyFont="1" applyBorder="1" applyAlignment="1">
      <alignment horizontal="center" vertical="center" wrapText="1"/>
    </xf>
    <xf numFmtId="0" fontId="63" fillId="0" borderId="39" xfId="0" applyFont="1" applyBorder="1" applyAlignment="1">
      <alignment vertical="center" wrapText="1"/>
    </xf>
    <xf numFmtId="0" fontId="63" fillId="0" borderId="34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64" fillId="0" borderId="37" xfId="0" applyFont="1" applyBorder="1" applyAlignment="1">
      <alignment horizontal="center" vertical="center" wrapText="1"/>
    </xf>
    <xf numFmtId="0" fontId="64" fillId="0" borderId="37" xfId="0" applyFont="1" applyBorder="1" applyAlignment="1">
      <alignment vertical="center" wrapText="1"/>
    </xf>
    <xf numFmtId="10" fontId="63" fillId="0" borderId="34" xfId="0" applyNumberFormat="1" applyFont="1" applyBorder="1" applyAlignment="1">
      <alignment horizontal="center" vertical="center" wrapText="1"/>
    </xf>
    <xf numFmtId="0" fontId="63" fillId="0" borderId="34" xfId="0" applyFont="1" applyBorder="1" applyAlignment="1">
      <alignment horizontal="justify" vertical="center" wrapText="1"/>
    </xf>
    <xf numFmtId="14" fontId="63" fillId="0" borderId="34" xfId="0" applyNumberFormat="1" applyFont="1" applyBorder="1" applyAlignment="1">
      <alignment vertical="center" wrapText="1"/>
    </xf>
    <xf numFmtId="0" fontId="64" fillId="0" borderId="40" xfId="0" applyFont="1" applyBorder="1" applyAlignment="1">
      <alignment vertical="center" wrapText="1"/>
    </xf>
    <xf numFmtId="0" fontId="63" fillId="0" borderId="39" xfId="0" applyFont="1" applyBorder="1" applyAlignment="1">
      <alignment horizontal="justify" vertical="center" wrapText="1"/>
    </xf>
    <xf numFmtId="10" fontId="63" fillId="0" borderId="34" xfId="0" applyNumberFormat="1" applyFont="1" applyBorder="1" applyAlignment="1">
      <alignment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center" indent="3"/>
    </xf>
    <xf numFmtId="0" fontId="13" fillId="0" borderId="0" xfId="0" applyFont="1" applyAlignment="1">
      <alignment horizontal="left" vertical="center" indent="3"/>
    </xf>
    <xf numFmtId="0" fontId="64" fillId="0" borderId="41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left" vertical="center" wrapText="1" indent="1"/>
    </xf>
    <xf numFmtId="0" fontId="63" fillId="0" borderId="32" xfId="0" applyFont="1" applyBorder="1" applyAlignment="1">
      <alignment horizontal="center" vertical="center" wrapText="1"/>
    </xf>
    <xf numFmtId="10" fontId="63" fillId="0" borderId="33" xfId="0" applyNumberFormat="1" applyFont="1" applyBorder="1" applyAlignment="1">
      <alignment horizontal="center" vertical="center" wrapText="1"/>
    </xf>
    <xf numFmtId="0" fontId="64" fillId="0" borderId="32" xfId="0" applyFont="1" applyBorder="1" applyAlignment="1">
      <alignment vertical="center" wrapText="1"/>
    </xf>
    <xf numFmtId="10" fontId="64" fillId="0" borderId="33" xfId="0" applyNumberFormat="1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3" fillId="0" borderId="42" xfId="0" applyFont="1" applyBorder="1" applyAlignment="1">
      <alignment vertical="center" wrapText="1"/>
    </xf>
    <xf numFmtId="10" fontId="63" fillId="0" borderId="42" xfId="0" applyNumberFormat="1" applyFont="1" applyBorder="1" applyAlignment="1">
      <alignment horizontal="center" vertical="center" wrapText="1"/>
    </xf>
    <xf numFmtId="0" fontId="63" fillId="0" borderId="43" xfId="0" applyFont="1" applyBorder="1" applyAlignment="1">
      <alignment vertical="center" wrapText="1"/>
    </xf>
    <xf numFmtId="10" fontId="63" fillId="0" borderId="42" xfId="0" applyNumberFormat="1" applyFont="1" applyBorder="1" applyAlignment="1">
      <alignment vertical="center" wrapText="1"/>
    </xf>
    <xf numFmtId="10" fontId="63" fillId="0" borderId="37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64" fillId="0" borderId="42" xfId="0" applyFont="1" applyBorder="1" applyAlignment="1">
      <alignment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 applyProtection="1">
      <alignment/>
      <protection/>
    </xf>
    <xf numFmtId="4" fontId="13" fillId="35" borderId="11" xfId="0" applyNumberFormat="1" applyFont="1" applyFill="1" applyBorder="1" applyAlignment="1" applyProtection="1">
      <alignment horizontal="center"/>
      <protection locked="0"/>
    </xf>
    <xf numFmtId="0" fontId="13" fillId="35" borderId="0" xfId="0" applyFont="1" applyFill="1" applyBorder="1" applyAlignment="1" applyProtection="1">
      <alignment/>
      <protection/>
    </xf>
    <xf numFmtId="0" fontId="13" fillId="35" borderId="11" xfId="0" applyFont="1" applyFill="1" applyBorder="1" applyAlignment="1" applyProtection="1">
      <alignment/>
      <protection/>
    </xf>
    <xf numFmtId="4" fontId="13" fillId="35" borderId="11" xfId="0" applyNumberFormat="1" applyFont="1" applyFill="1" applyBorder="1" applyAlignment="1" applyProtection="1">
      <alignment horizontal="center"/>
      <protection/>
    </xf>
    <xf numFmtId="4" fontId="13" fillId="35" borderId="0" xfId="0" applyNumberFormat="1" applyFont="1" applyFill="1" applyBorder="1" applyAlignment="1" applyProtection="1">
      <alignment horizontal="center"/>
      <protection/>
    </xf>
    <xf numFmtId="170" fontId="13" fillId="35" borderId="11" xfId="46" applyFont="1" applyFill="1" applyBorder="1" applyAlignment="1" applyProtection="1">
      <alignment horizontal="center"/>
      <protection locked="0"/>
    </xf>
    <xf numFmtId="170" fontId="13" fillId="35" borderId="11" xfId="46" applyFont="1" applyFill="1" applyBorder="1" applyAlignment="1" applyProtection="1">
      <alignment horizontal="center"/>
      <protection/>
    </xf>
    <xf numFmtId="0" fontId="13" fillId="35" borderId="11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1" xfId="0" applyFont="1" applyFill="1" applyBorder="1" applyAlignment="1" applyProtection="1">
      <alignment horizontal="center" vertical="justify"/>
      <protection/>
    </xf>
    <xf numFmtId="0" fontId="13" fillId="35" borderId="0" xfId="0" applyFont="1" applyFill="1" applyAlignment="1" applyProtection="1">
      <alignment horizontal="center"/>
      <protection/>
    </xf>
    <xf numFmtId="0" fontId="13" fillId="35" borderId="11" xfId="0" applyFont="1" applyFill="1" applyBorder="1" applyAlignment="1" applyProtection="1">
      <alignment horizontal="center"/>
      <protection locked="0"/>
    </xf>
    <xf numFmtId="10" fontId="4" fillId="35" borderId="0" xfId="0" applyNumberFormat="1" applyFont="1" applyFill="1" applyBorder="1" applyAlignment="1">
      <alignment horizontal="center"/>
    </xf>
    <xf numFmtId="0" fontId="13" fillId="35" borderId="0" xfId="0" applyFont="1" applyFill="1" applyBorder="1" applyAlignment="1">
      <alignment/>
    </xf>
    <xf numFmtId="171" fontId="13" fillId="35" borderId="11" xfId="0" applyNumberFormat="1" applyFont="1" applyFill="1" applyBorder="1" applyAlignment="1">
      <alignment/>
    </xf>
    <xf numFmtId="0" fontId="13" fillId="35" borderId="11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" vertical="top" wrapText="1"/>
    </xf>
    <xf numFmtId="171" fontId="13" fillId="35" borderId="0" xfId="77" applyFont="1" applyFill="1" applyBorder="1" applyAlignment="1">
      <alignment/>
    </xf>
    <xf numFmtId="0" fontId="4" fillId="35" borderId="0" xfId="0" applyFont="1" applyFill="1" applyBorder="1" applyAlignment="1">
      <alignment/>
    </xf>
    <xf numFmtId="171" fontId="13" fillId="35" borderId="0" xfId="0" applyNumberFormat="1" applyFont="1" applyFill="1" applyAlignment="1">
      <alignment/>
    </xf>
    <xf numFmtId="0" fontId="4" fillId="35" borderId="0" xfId="0" applyFont="1" applyFill="1" applyBorder="1" applyAlignment="1">
      <alignment horizontal="justify" vertical="top" wrapText="1"/>
    </xf>
    <xf numFmtId="0" fontId="4" fillId="35" borderId="0" xfId="0" applyFont="1" applyFill="1" applyBorder="1" applyAlignment="1">
      <alignment horizontal="right" vertical="top" wrapText="1"/>
    </xf>
    <xf numFmtId="0" fontId="4" fillId="35" borderId="11" xfId="0" applyFont="1" applyFill="1" applyBorder="1" applyAlignment="1">
      <alignment horizontal="center" vertical="center" wrapText="1"/>
    </xf>
    <xf numFmtId="10" fontId="13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right"/>
    </xf>
    <xf numFmtId="171" fontId="4" fillId="35" borderId="0" xfId="77" applyFont="1" applyFill="1" applyBorder="1" applyAlignment="1">
      <alignment horizontal="right" vertical="center"/>
    </xf>
    <xf numFmtId="171" fontId="4" fillId="35" borderId="0" xfId="0" applyNumberFormat="1" applyFont="1" applyFill="1" applyBorder="1" applyAlignment="1">
      <alignment horizontal="right" vertical="center" wrapText="1"/>
    </xf>
    <xf numFmtId="0" fontId="13" fillId="35" borderId="0" xfId="0" applyFont="1" applyFill="1" applyBorder="1" applyAlignment="1">
      <alignment horizontal="justify" vertical="top" wrapText="1"/>
    </xf>
    <xf numFmtId="175" fontId="13" fillId="35" borderId="0" xfId="77" applyNumberFormat="1" applyFont="1" applyFill="1" applyBorder="1" applyAlignment="1">
      <alignment horizontal="right"/>
    </xf>
    <xf numFmtId="171" fontId="13" fillId="35" borderId="0" xfId="0" applyNumberFormat="1" applyFont="1" applyFill="1" applyBorder="1" applyAlignment="1">
      <alignment horizontal="center" vertical="top" wrapText="1"/>
    </xf>
    <xf numFmtId="171" fontId="13" fillId="35" borderId="0" xfId="0" applyNumberFormat="1" applyFont="1" applyFill="1" applyBorder="1" applyAlignment="1">
      <alignment/>
    </xf>
    <xf numFmtId="10" fontId="13" fillId="35" borderId="0" xfId="0" applyNumberFormat="1" applyFont="1" applyFill="1" applyBorder="1" applyAlignment="1">
      <alignment/>
    </xf>
    <xf numFmtId="171" fontId="4" fillId="35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justify"/>
    </xf>
    <xf numFmtId="0" fontId="13" fillId="35" borderId="0" xfId="0" applyFont="1" applyFill="1" applyBorder="1" applyAlignment="1">
      <alignment horizontal="justify"/>
    </xf>
    <xf numFmtId="171" fontId="4" fillId="35" borderId="0" xfId="0" applyNumberFormat="1" applyFont="1" applyFill="1" applyBorder="1" applyAlignment="1">
      <alignment/>
    </xf>
    <xf numFmtId="171" fontId="4" fillId="35" borderId="0" xfId="77" applyFont="1" applyFill="1" applyBorder="1" applyAlignment="1">
      <alignment/>
    </xf>
    <xf numFmtId="171" fontId="4" fillId="35" borderId="0" xfId="77" applyFont="1" applyFill="1" applyBorder="1" applyAlignment="1">
      <alignment/>
    </xf>
    <xf numFmtId="171" fontId="4" fillId="35" borderId="0" xfId="0" applyNumberFormat="1" applyFont="1" applyFill="1" applyBorder="1" applyAlignment="1">
      <alignment horizontal="right" vertical="center"/>
    </xf>
    <xf numFmtId="171" fontId="4" fillId="35" borderId="0" xfId="0" applyNumberFormat="1" applyFont="1" applyFill="1" applyBorder="1" applyAlignment="1">
      <alignment/>
    </xf>
    <xf numFmtId="10" fontId="4" fillId="35" borderId="0" xfId="0" applyNumberFormat="1" applyFont="1" applyFill="1" applyBorder="1" applyAlignment="1">
      <alignment horizontal="right"/>
    </xf>
    <xf numFmtId="0" fontId="4" fillId="35" borderId="0" xfId="0" applyFont="1" applyFill="1" applyAlignment="1">
      <alignment horizontal="center" wrapText="1"/>
    </xf>
    <xf numFmtId="0" fontId="13" fillId="35" borderId="11" xfId="0" applyFont="1" applyFill="1" applyBorder="1" applyAlignment="1">
      <alignment horizontal="center"/>
    </xf>
    <xf numFmtId="171" fontId="13" fillId="35" borderId="11" xfId="77" applyFont="1" applyFill="1" applyBorder="1" applyAlignment="1">
      <alignment/>
    </xf>
    <xf numFmtId="0" fontId="13" fillId="35" borderId="11" xfId="0" applyFont="1" applyFill="1" applyBorder="1" applyAlignment="1">
      <alignment/>
    </xf>
    <xf numFmtId="171" fontId="4" fillId="35" borderId="11" xfId="77" applyFont="1" applyFill="1" applyBorder="1" applyAlignment="1">
      <alignment/>
    </xf>
    <xf numFmtId="43" fontId="4" fillId="35" borderId="11" xfId="0" applyNumberFormat="1" applyFont="1" applyFill="1" applyBorder="1" applyAlignment="1">
      <alignment/>
    </xf>
    <xf numFmtId="8" fontId="64" fillId="0" borderId="0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13" fillId="35" borderId="11" xfId="0" applyFont="1" applyFill="1" applyBorder="1" applyAlignment="1" applyProtection="1">
      <alignment horizontal="center"/>
      <protection/>
    </xf>
    <xf numFmtId="171" fontId="2" fillId="35" borderId="12" xfId="77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/>
    </xf>
    <xf numFmtId="10" fontId="2" fillId="35" borderId="10" xfId="75" applyNumberFormat="1" applyFont="1" applyFill="1" applyBorder="1" applyAlignment="1">
      <alignment horizontal="center" vertical="center"/>
    </xf>
    <xf numFmtId="10" fontId="2" fillId="35" borderId="10" xfId="0" applyNumberFormat="1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 wrapText="1"/>
    </xf>
    <xf numFmtId="170" fontId="64" fillId="0" borderId="11" xfId="46" applyFont="1" applyBorder="1" applyAlignment="1">
      <alignment vertical="center" wrapText="1"/>
    </xf>
    <xf numFmtId="0" fontId="65" fillId="0" borderId="11" xfId="0" applyFont="1" applyBorder="1" applyAlignment="1">
      <alignment horizontal="justify" vertical="center" wrapText="1"/>
    </xf>
    <xf numFmtId="0" fontId="64" fillId="0" borderId="11" xfId="0" applyFont="1" applyBorder="1" applyAlignment="1">
      <alignment horizontal="center" vertical="center" wrapText="1"/>
    </xf>
    <xf numFmtId="170" fontId="64" fillId="0" borderId="11" xfId="46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0" fillId="0" borderId="0" xfId="0" applyAlignment="1">
      <alignment vertical="distributed"/>
    </xf>
    <xf numFmtId="0" fontId="66" fillId="36" borderId="11" xfId="0" applyFont="1" applyFill="1" applyBorder="1" applyAlignment="1">
      <alignment horizontal="center" vertical="center" wrapText="1"/>
    </xf>
    <xf numFmtId="0" fontId="66" fillId="36" borderId="11" xfId="0" applyFont="1" applyFill="1" applyBorder="1" applyAlignment="1">
      <alignment horizontal="center" vertical="distributed" wrapText="1"/>
    </xf>
    <xf numFmtId="0" fontId="66" fillId="0" borderId="11" xfId="0" applyFont="1" applyBorder="1" applyAlignment="1">
      <alignment horizontal="left" vertical="distributed" wrapText="1"/>
    </xf>
    <xf numFmtId="0" fontId="65" fillId="0" borderId="11" xfId="0" applyFont="1" applyBorder="1" applyAlignment="1">
      <alignment horizontal="center" vertical="distributed" wrapText="1"/>
    </xf>
    <xf numFmtId="170" fontId="0" fillId="0" borderId="11" xfId="46" applyFont="1" applyBorder="1" applyAlignment="1">
      <alignment vertical="distributed"/>
    </xf>
    <xf numFmtId="3" fontId="65" fillId="0" borderId="11" xfId="0" applyNumberFormat="1" applyFont="1" applyBorder="1" applyAlignment="1">
      <alignment horizontal="center" vertical="distributed" wrapText="1"/>
    </xf>
    <xf numFmtId="170" fontId="67" fillId="37" borderId="11" xfId="0" applyNumberFormat="1" applyFont="1" applyFill="1" applyBorder="1" applyAlignment="1">
      <alignment vertical="distributed"/>
    </xf>
    <xf numFmtId="170" fontId="68" fillId="37" borderId="23" xfId="0" applyNumberFormat="1" applyFont="1" applyFill="1" applyBorder="1" applyAlignment="1">
      <alignment vertical="distributed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distributed"/>
    </xf>
    <xf numFmtId="170" fontId="67" fillId="37" borderId="23" xfId="0" applyNumberFormat="1" applyFont="1" applyFill="1" applyBorder="1" applyAlignment="1">
      <alignment vertical="distributed"/>
    </xf>
    <xf numFmtId="170" fontId="68" fillId="37" borderId="11" xfId="0" applyNumberFormat="1" applyFont="1" applyFill="1" applyBorder="1" applyAlignment="1">
      <alignment vertical="distributed"/>
    </xf>
    <xf numFmtId="0" fontId="0" fillId="0" borderId="0" xfId="0" applyAlignment="1">
      <alignment horizontal="center" vertical="distributed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distributed"/>
    </xf>
    <xf numFmtId="0" fontId="66" fillId="0" borderId="11" xfId="0" applyFont="1" applyBorder="1" applyAlignment="1">
      <alignment vertical="distributed" wrapText="1"/>
    </xf>
    <xf numFmtId="0" fontId="65" fillId="0" borderId="11" xfId="0" applyFont="1" applyBorder="1" applyAlignment="1">
      <alignment vertical="distributed" wrapText="1"/>
    </xf>
    <xf numFmtId="0" fontId="66" fillId="36" borderId="27" xfId="0" applyFont="1" applyFill="1" applyBorder="1" applyAlignment="1">
      <alignment horizontal="center" vertical="center" wrapText="1"/>
    </xf>
    <xf numFmtId="0" fontId="66" fillId="36" borderId="27" xfId="0" applyFont="1" applyFill="1" applyBorder="1" applyAlignment="1">
      <alignment horizontal="center" vertical="distributed" wrapText="1"/>
    </xf>
    <xf numFmtId="0" fontId="0" fillId="0" borderId="0" xfId="0" applyFont="1" applyAlignment="1">
      <alignment vertical="distributed"/>
    </xf>
    <xf numFmtId="0" fontId="0" fillId="0" borderId="11" xfId="0" applyFont="1" applyBorder="1" applyAlignment="1">
      <alignment horizontal="center" vertical="center"/>
    </xf>
    <xf numFmtId="170" fontId="0" fillId="0" borderId="11" xfId="46" applyFont="1" applyBorder="1" applyAlignment="1">
      <alignment vertical="distributed"/>
    </xf>
    <xf numFmtId="170" fontId="69" fillId="37" borderId="11" xfId="0" applyNumberFormat="1" applyFont="1" applyFill="1" applyBorder="1" applyAlignment="1">
      <alignment vertical="distributed"/>
    </xf>
    <xf numFmtId="170" fontId="69" fillId="37" borderId="23" xfId="0" applyNumberFormat="1" applyFont="1" applyFill="1" applyBorder="1" applyAlignment="1">
      <alignment vertical="distributed"/>
    </xf>
    <xf numFmtId="0" fontId="0" fillId="0" borderId="0" xfId="0" applyFont="1" applyAlignment="1">
      <alignment/>
    </xf>
    <xf numFmtId="170" fontId="70" fillId="37" borderId="11" xfId="0" applyNumberFormat="1" applyFont="1" applyFill="1" applyBorder="1" applyAlignment="1">
      <alignment vertical="distributed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distributed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4" fillId="36" borderId="11" xfId="0" applyFont="1" applyFill="1" applyBorder="1" applyAlignment="1">
      <alignment horizontal="center" vertical="center" wrapText="1"/>
    </xf>
    <xf numFmtId="0" fontId="64" fillId="36" borderId="11" xfId="0" applyFont="1" applyFill="1" applyBorder="1" applyAlignment="1">
      <alignment horizontal="center" vertical="distributed" wrapText="1"/>
    </xf>
    <xf numFmtId="0" fontId="13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left" vertical="top" wrapText="1"/>
    </xf>
    <xf numFmtId="170" fontId="13" fillId="0" borderId="11" xfId="46" applyFont="1" applyBorder="1" applyAlignment="1">
      <alignment/>
    </xf>
    <xf numFmtId="0" fontId="63" fillId="0" borderId="11" xfId="0" applyFont="1" applyBorder="1" applyAlignment="1">
      <alignment horizontal="justify" vertical="top" wrapText="1"/>
    </xf>
    <xf numFmtId="170" fontId="13" fillId="0" borderId="11" xfId="46" applyFont="1" applyBorder="1" applyAlignment="1">
      <alignment vertical="center"/>
    </xf>
    <xf numFmtId="0" fontId="71" fillId="0" borderId="0" xfId="0" applyFont="1" applyAlignment="1">
      <alignment/>
    </xf>
    <xf numFmtId="170" fontId="13" fillId="0" borderId="27" xfId="46" applyFont="1" applyBorder="1" applyAlignment="1">
      <alignment/>
    </xf>
    <xf numFmtId="0" fontId="72" fillId="37" borderId="44" xfId="0" applyFont="1" applyFill="1" applyBorder="1" applyAlignment="1">
      <alignment vertical="distributed"/>
    </xf>
    <xf numFmtId="170" fontId="13" fillId="37" borderId="23" xfId="0" applyNumberFormat="1" applyFont="1" applyFill="1" applyBorder="1" applyAlignment="1">
      <alignment/>
    </xf>
    <xf numFmtId="0" fontId="13" fillId="0" borderId="0" xfId="0" applyFont="1" applyAlignment="1">
      <alignment vertical="distributed"/>
    </xf>
    <xf numFmtId="0" fontId="72" fillId="37" borderId="45" xfId="0" applyFont="1" applyFill="1" applyBorder="1" applyAlignment="1">
      <alignment vertical="distributed"/>
    </xf>
    <xf numFmtId="170" fontId="72" fillId="37" borderId="23" xfId="0" applyNumberFormat="1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170" fontId="71" fillId="0" borderId="0" xfId="0" applyNumberFormat="1" applyFont="1" applyAlignment="1">
      <alignment/>
    </xf>
    <xf numFmtId="0" fontId="64" fillId="36" borderId="11" xfId="0" applyFont="1" applyFill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top" wrapText="1"/>
    </xf>
    <xf numFmtId="43" fontId="13" fillId="0" borderId="0" xfId="0" applyNumberFormat="1" applyFont="1" applyAlignment="1">
      <alignment/>
    </xf>
    <xf numFmtId="171" fontId="0" fillId="38" borderId="12" xfId="77" applyFont="1" applyFill="1" applyBorder="1" applyAlignment="1">
      <alignment horizontal="left" vertical="center"/>
    </xf>
    <xf numFmtId="0" fontId="68" fillId="37" borderId="44" xfId="0" applyFont="1" applyFill="1" applyBorder="1" applyAlignment="1">
      <alignment horizontal="center" vertical="distributed"/>
    </xf>
    <xf numFmtId="0" fontId="68" fillId="37" borderId="29" xfId="0" applyFont="1" applyFill="1" applyBorder="1" applyAlignment="1">
      <alignment horizontal="center" vertical="distributed"/>
    </xf>
    <xf numFmtId="0" fontId="68" fillId="37" borderId="23" xfId="0" applyFont="1" applyFill="1" applyBorder="1" applyAlignment="1">
      <alignment horizontal="center" vertical="distributed"/>
    </xf>
    <xf numFmtId="10" fontId="0" fillId="38" borderId="11" xfId="0" applyNumberFormat="1" applyFont="1" applyFill="1" applyBorder="1" applyAlignment="1">
      <alignment horizontal="center" vertical="center"/>
    </xf>
    <xf numFmtId="10" fontId="0" fillId="38" borderId="23" xfId="0" applyNumberFormat="1" applyFont="1" applyFill="1" applyBorder="1" applyAlignment="1">
      <alignment horizontal="center" vertical="center"/>
    </xf>
    <xf numFmtId="171" fontId="0" fillId="38" borderId="12" xfId="77" applyFont="1" applyFill="1" applyBorder="1" applyAlignment="1">
      <alignment horizontal="right" vertical="center"/>
    </xf>
    <xf numFmtId="170" fontId="64" fillId="0" borderId="11" xfId="63" applyFont="1" applyBorder="1" applyAlignment="1">
      <alignment vertical="center" wrapText="1"/>
    </xf>
    <xf numFmtId="170" fontId="0" fillId="35" borderId="11" xfId="63" applyFont="1" applyFill="1" applyBorder="1" applyAlignment="1">
      <alignment vertical="distributed"/>
    </xf>
    <xf numFmtId="170" fontId="0" fillId="0" borderId="11" xfId="63" applyFont="1" applyBorder="1" applyAlignment="1">
      <alignment vertical="distributed"/>
    </xf>
    <xf numFmtId="0" fontId="65" fillId="0" borderId="11" xfId="0" applyFont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left" vertical="distributed" wrapText="1"/>
    </xf>
    <xf numFmtId="0" fontId="65" fillId="35" borderId="11" xfId="0" applyFont="1" applyFill="1" applyBorder="1" applyAlignment="1">
      <alignment horizontal="center" vertical="distributed" wrapText="1"/>
    </xf>
    <xf numFmtId="170" fontId="0" fillId="35" borderId="11" xfId="46" applyFont="1" applyFill="1" applyBorder="1" applyAlignment="1">
      <alignment vertical="distributed"/>
    </xf>
    <xf numFmtId="171" fontId="4" fillId="35" borderId="11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 vertical="center" wrapText="1"/>
    </xf>
    <xf numFmtId="171" fontId="4" fillId="35" borderId="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 vertical="center"/>
    </xf>
    <xf numFmtId="0" fontId="13" fillId="35" borderId="44" xfId="0" applyFont="1" applyFill="1" applyBorder="1" applyAlignment="1">
      <alignment horizontal="left" vertical="center" wrapText="1"/>
    </xf>
    <xf numFmtId="0" fontId="13" fillId="35" borderId="29" xfId="0" applyFont="1" applyFill="1" applyBorder="1" applyAlignment="1">
      <alignment horizontal="left" vertical="center" wrapText="1"/>
    </xf>
    <xf numFmtId="0" fontId="13" fillId="35" borderId="23" xfId="0" applyFont="1" applyFill="1" applyBorder="1" applyAlignment="1">
      <alignment horizontal="left" vertical="center" wrapText="1"/>
    </xf>
    <xf numFmtId="0" fontId="4" fillId="35" borderId="44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wrapText="1"/>
    </xf>
    <xf numFmtId="0" fontId="13" fillId="35" borderId="0" xfId="0" applyFont="1" applyFill="1" applyBorder="1" applyAlignment="1">
      <alignment/>
    </xf>
    <xf numFmtId="171" fontId="4" fillId="35" borderId="0" xfId="0" applyNumberFormat="1" applyFont="1" applyFill="1" applyBorder="1" applyAlignment="1">
      <alignment horizontal="right" vertical="center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wrapText="1"/>
    </xf>
    <xf numFmtId="0" fontId="4" fillId="35" borderId="11" xfId="0" applyFont="1" applyFill="1" applyBorder="1" applyAlignment="1">
      <alignment horizontal="center" vertical="top" wrapText="1"/>
    </xf>
    <xf numFmtId="43" fontId="4" fillId="35" borderId="44" xfId="0" applyNumberFormat="1" applyFont="1" applyFill="1" applyBorder="1" applyAlignment="1">
      <alignment horizontal="center" wrapText="1"/>
    </xf>
    <xf numFmtId="0" fontId="4" fillId="35" borderId="23" xfId="0" applyFont="1" applyFill="1" applyBorder="1" applyAlignment="1">
      <alignment horizontal="center" wrapText="1"/>
    </xf>
    <xf numFmtId="0" fontId="4" fillId="35" borderId="27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21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70" fontId="2" fillId="34" borderId="11" xfId="46" applyFont="1" applyFill="1" applyBorder="1" applyAlignment="1">
      <alignment horizontal="center" vertical="center"/>
    </xf>
    <xf numFmtId="170" fontId="2" fillId="34" borderId="12" xfId="46" applyFont="1" applyFill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16" fontId="2" fillId="34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54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4" xfId="0" applyNumberFormat="1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vertical="center" wrapText="1"/>
    </xf>
    <xf numFmtId="0" fontId="0" fillId="0" borderId="23" xfId="0" applyNumberFormat="1" applyFont="1" applyFill="1" applyBorder="1" applyAlignment="1">
      <alignment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57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 vertical="center" wrapText="1"/>
    </xf>
    <xf numFmtId="0" fontId="12" fillId="34" borderId="53" xfId="0" applyFont="1" applyFill="1" applyBorder="1" applyAlignment="1">
      <alignment horizontal="center" vertical="center" wrapText="1"/>
    </xf>
    <xf numFmtId="170" fontId="2" fillId="39" borderId="44" xfId="46" applyFont="1" applyFill="1" applyBorder="1" applyAlignment="1">
      <alignment horizontal="right" vertical="center"/>
    </xf>
    <xf numFmtId="170" fontId="2" fillId="39" borderId="29" xfId="46" applyFont="1" applyFill="1" applyBorder="1" applyAlignment="1">
      <alignment horizontal="right" vertical="center"/>
    </xf>
    <xf numFmtId="170" fontId="2" fillId="39" borderId="63" xfId="46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4" fillId="35" borderId="0" xfId="0" applyFont="1" applyFill="1" applyAlignment="1" applyProtection="1">
      <alignment horizontal="center"/>
      <protection/>
    </xf>
    <xf numFmtId="0" fontId="67" fillId="37" borderId="44" xfId="0" applyFont="1" applyFill="1" applyBorder="1" applyAlignment="1">
      <alignment horizontal="center" vertical="distributed"/>
    </xf>
    <xf numFmtId="0" fontId="67" fillId="37" borderId="29" xfId="0" applyFont="1" applyFill="1" applyBorder="1" applyAlignment="1">
      <alignment horizontal="center" vertical="distributed"/>
    </xf>
    <xf numFmtId="0" fontId="67" fillId="37" borderId="23" xfId="0" applyFont="1" applyFill="1" applyBorder="1" applyAlignment="1">
      <alignment horizontal="center" vertical="distributed"/>
    </xf>
    <xf numFmtId="0" fontId="68" fillId="37" borderId="44" xfId="0" applyFont="1" applyFill="1" applyBorder="1" applyAlignment="1">
      <alignment horizontal="center" vertical="distributed"/>
    </xf>
    <xf numFmtId="0" fontId="68" fillId="37" borderId="29" xfId="0" applyFont="1" applyFill="1" applyBorder="1" applyAlignment="1">
      <alignment horizontal="center" vertical="distributed"/>
    </xf>
    <xf numFmtId="0" fontId="68" fillId="37" borderId="23" xfId="0" applyFont="1" applyFill="1" applyBorder="1" applyAlignment="1">
      <alignment horizontal="center" vertical="distributed"/>
    </xf>
    <xf numFmtId="0" fontId="73" fillId="39" borderId="11" xfId="0" applyFont="1" applyFill="1" applyBorder="1" applyAlignment="1">
      <alignment horizontal="center" vertical="distributed"/>
    </xf>
    <xf numFmtId="0" fontId="67" fillId="37" borderId="11" xfId="0" applyFont="1" applyFill="1" applyBorder="1" applyAlignment="1">
      <alignment horizontal="center" vertical="distributed"/>
    </xf>
    <xf numFmtId="0" fontId="69" fillId="37" borderId="11" xfId="0" applyFont="1" applyFill="1" applyBorder="1" applyAlignment="1">
      <alignment horizontal="center" vertical="distributed"/>
    </xf>
    <xf numFmtId="0" fontId="70" fillId="37" borderId="11" xfId="0" applyFont="1" applyFill="1" applyBorder="1" applyAlignment="1">
      <alignment horizontal="center" vertical="distributed"/>
    </xf>
    <xf numFmtId="0" fontId="69" fillId="37" borderId="44" xfId="0" applyFont="1" applyFill="1" applyBorder="1" applyAlignment="1">
      <alignment horizontal="center" vertical="distributed"/>
    </xf>
    <xf numFmtId="0" fontId="69" fillId="37" borderId="29" xfId="0" applyFont="1" applyFill="1" applyBorder="1" applyAlignment="1">
      <alignment horizontal="center" vertical="distributed"/>
    </xf>
    <xf numFmtId="0" fontId="69" fillId="37" borderId="23" xfId="0" applyFont="1" applyFill="1" applyBorder="1" applyAlignment="1">
      <alignment horizontal="center" vertical="distributed"/>
    </xf>
    <xf numFmtId="0" fontId="74" fillId="39" borderId="11" xfId="0" applyFont="1" applyFill="1" applyBorder="1" applyAlignment="1">
      <alignment horizontal="center" vertical="distributed"/>
    </xf>
    <xf numFmtId="0" fontId="14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72" fillId="39" borderId="11" xfId="0" applyFont="1" applyFill="1" applyBorder="1" applyAlignment="1">
      <alignment horizontal="center" vertical="distributed"/>
    </xf>
    <xf numFmtId="0" fontId="72" fillId="37" borderId="11" xfId="0" applyFont="1" applyFill="1" applyBorder="1" applyAlignment="1">
      <alignment horizontal="center" vertical="distributed"/>
    </xf>
    <xf numFmtId="0" fontId="72" fillId="37" borderId="44" xfId="0" applyFont="1" applyFill="1" applyBorder="1" applyAlignment="1">
      <alignment horizontal="center" vertical="distributed"/>
    </xf>
    <xf numFmtId="0" fontId="71" fillId="0" borderId="44" xfId="0" applyFont="1" applyBorder="1" applyAlignment="1">
      <alignment horizontal="left" vertical="center" wrapText="1"/>
    </xf>
    <xf numFmtId="0" fontId="71" fillId="0" borderId="29" xfId="0" applyFont="1" applyBorder="1" applyAlignment="1">
      <alignment horizontal="left" vertical="center" wrapText="1"/>
    </xf>
    <xf numFmtId="0" fontId="71" fillId="0" borderId="23" xfId="0" applyFont="1" applyBorder="1" applyAlignment="1">
      <alignment horizontal="left" vertical="center" wrapText="1"/>
    </xf>
    <xf numFmtId="0" fontId="71" fillId="0" borderId="60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71" fillId="0" borderId="59" xfId="0" applyFont="1" applyBorder="1" applyAlignment="1">
      <alignment horizontal="left" vertical="center" wrapText="1"/>
    </xf>
    <xf numFmtId="0" fontId="71" fillId="0" borderId="60" xfId="0" applyFont="1" applyBorder="1" applyAlignment="1">
      <alignment horizontal="left" vertical="center" wrapText="1"/>
    </xf>
    <xf numFmtId="0" fontId="71" fillId="0" borderId="61" xfId="0" applyFont="1" applyBorder="1" applyAlignment="1">
      <alignment horizontal="left" vertical="center" wrapText="1"/>
    </xf>
    <xf numFmtId="0" fontId="71" fillId="0" borderId="59" xfId="0" applyFont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 wrapText="1"/>
    </xf>
    <xf numFmtId="0" fontId="71" fillId="0" borderId="61" xfId="0" applyFont="1" applyBorder="1" applyAlignment="1">
      <alignment horizontal="center" vertical="center" wrapText="1"/>
    </xf>
    <xf numFmtId="0" fontId="71" fillId="0" borderId="57" xfId="0" applyFont="1" applyBorder="1" applyAlignment="1">
      <alignment horizontal="center" vertical="center" wrapText="1"/>
    </xf>
    <xf numFmtId="0" fontId="71" fillId="0" borderId="45" xfId="0" applyFont="1" applyBorder="1" applyAlignment="1">
      <alignment horizontal="center" vertical="center" wrapText="1"/>
    </xf>
    <xf numFmtId="0" fontId="71" fillId="0" borderId="58" xfId="0" applyFont="1" applyBorder="1" applyAlignment="1">
      <alignment horizontal="center" vertical="center" wrapText="1"/>
    </xf>
    <xf numFmtId="0" fontId="72" fillId="37" borderId="29" xfId="0" applyFont="1" applyFill="1" applyBorder="1" applyAlignment="1">
      <alignment horizontal="center" vertical="distributed"/>
    </xf>
    <xf numFmtId="0" fontId="72" fillId="37" borderId="23" xfId="0" applyFont="1" applyFill="1" applyBorder="1" applyAlignment="1">
      <alignment horizontal="center" vertical="distributed"/>
    </xf>
    <xf numFmtId="10" fontId="63" fillId="0" borderId="42" xfId="0" applyNumberFormat="1" applyFont="1" applyBorder="1" applyAlignment="1">
      <alignment horizontal="center" vertical="center" wrapText="1"/>
    </xf>
    <xf numFmtId="10" fontId="63" fillId="0" borderId="37" xfId="0" applyNumberFormat="1" applyFont="1" applyBorder="1" applyAlignment="1">
      <alignment horizontal="center" vertical="center" wrapText="1"/>
    </xf>
    <xf numFmtId="0" fontId="63" fillId="0" borderId="42" xfId="0" applyFont="1" applyBorder="1" applyAlignment="1">
      <alignment vertical="center" wrapText="1"/>
    </xf>
    <xf numFmtId="0" fontId="63" fillId="0" borderId="40" xfId="0" applyFont="1" applyBorder="1" applyAlignment="1">
      <alignment vertical="center" wrapText="1"/>
    </xf>
    <xf numFmtId="0" fontId="63" fillId="0" borderId="37" xfId="0" applyFont="1" applyBorder="1" applyAlignment="1">
      <alignment vertical="center" wrapText="1"/>
    </xf>
    <xf numFmtId="0" fontId="63" fillId="0" borderId="64" xfId="0" applyFont="1" applyBorder="1" applyAlignment="1">
      <alignment vertical="center" wrapText="1"/>
    </xf>
    <xf numFmtId="0" fontId="63" fillId="0" borderId="38" xfId="0" applyFont="1" applyBorder="1" applyAlignment="1">
      <alignment vertical="center" wrapText="1"/>
    </xf>
    <xf numFmtId="0" fontId="63" fillId="0" borderId="36" xfId="0" applyFont="1" applyBorder="1" applyAlignment="1">
      <alignment vertical="center" wrapText="1"/>
    </xf>
    <xf numFmtId="0" fontId="64" fillId="0" borderId="65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65" xfId="0" applyFont="1" applyBorder="1" applyAlignment="1">
      <alignment vertical="center" wrapText="1"/>
    </xf>
    <xf numFmtId="0" fontId="64" fillId="0" borderId="32" xfId="0" applyFont="1" applyBorder="1" applyAlignment="1">
      <alignment vertical="center" wrapText="1"/>
    </xf>
    <xf numFmtId="0" fontId="64" fillId="0" borderId="65" xfId="0" applyFont="1" applyBorder="1" applyAlignment="1">
      <alignment horizontal="justify" vertical="center" wrapText="1"/>
    </xf>
    <xf numFmtId="0" fontId="64" fillId="0" borderId="32" xfId="0" applyFont="1" applyBorder="1" applyAlignment="1">
      <alignment horizontal="justify" vertical="center" wrapText="1"/>
    </xf>
    <xf numFmtId="0" fontId="63" fillId="0" borderId="43" xfId="0" applyFont="1" applyBorder="1" applyAlignment="1">
      <alignment vertical="center" wrapText="1"/>
    </xf>
    <xf numFmtId="0" fontId="63" fillId="0" borderId="66" xfId="0" applyFont="1" applyBorder="1" applyAlignment="1">
      <alignment vertical="center" wrapText="1"/>
    </xf>
    <xf numFmtId="0" fontId="63" fillId="0" borderId="67" xfId="0" applyFont="1" applyBorder="1" applyAlignment="1">
      <alignment vertical="center" wrapText="1"/>
    </xf>
    <xf numFmtId="0" fontId="63" fillId="0" borderId="68" xfId="0" applyFont="1" applyBorder="1" applyAlignment="1">
      <alignment vertical="center" wrapText="1"/>
    </xf>
    <xf numFmtId="0" fontId="63" fillId="0" borderId="69" xfId="0" applyFont="1" applyBorder="1" applyAlignment="1">
      <alignment vertical="center" wrapText="1"/>
    </xf>
    <xf numFmtId="0" fontId="63" fillId="0" borderId="34" xfId="0" applyFont="1" applyBorder="1" applyAlignment="1">
      <alignment vertical="center" wrapText="1"/>
    </xf>
    <xf numFmtId="10" fontId="63" fillId="0" borderId="40" xfId="0" applyNumberFormat="1" applyFont="1" applyBorder="1" applyAlignment="1">
      <alignment horizontal="center" vertical="center" wrapText="1"/>
    </xf>
    <xf numFmtId="0" fontId="64" fillId="0" borderId="70" xfId="0" applyFont="1" applyBorder="1" applyAlignment="1">
      <alignment horizontal="center" vertical="center" wrapText="1"/>
    </xf>
    <xf numFmtId="0" fontId="64" fillId="0" borderId="71" xfId="0" applyFont="1" applyBorder="1" applyAlignment="1">
      <alignment horizontal="center" vertical="center" wrapText="1"/>
    </xf>
    <xf numFmtId="0" fontId="64" fillId="0" borderId="72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63" fillId="0" borderId="66" xfId="0" applyFont="1" applyBorder="1" applyAlignment="1">
      <alignment horizontal="center" vertical="center" wrapText="1"/>
    </xf>
    <xf numFmtId="0" fontId="63" fillId="0" borderId="67" xfId="0" applyFont="1" applyBorder="1" applyAlignment="1">
      <alignment horizontal="center" vertical="center" wrapText="1"/>
    </xf>
    <xf numFmtId="0" fontId="63" fillId="0" borderId="68" xfId="0" applyFont="1" applyBorder="1" applyAlignment="1">
      <alignment horizontal="center" vertical="center" wrapText="1"/>
    </xf>
    <xf numFmtId="0" fontId="63" fillId="0" borderId="69" xfId="0" applyFont="1" applyBorder="1" applyAlignment="1">
      <alignment horizontal="center" vertical="center" wrapText="1"/>
    </xf>
    <xf numFmtId="0" fontId="64" fillId="0" borderId="73" xfId="0" applyFont="1" applyBorder="1" applyAlignment="1">
      <alignment horizontal="center" vertical="center" wrapText="1"/>
    </xf>
    <xf numFmtId="0" fontId="64" fillId="0" borderId="74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42" xfId="0" applyFont="1" applyBorder="1" applyAlignment="1">
      <alignment vertical="center" wrapText="1"/>
    </xf>
    <xf numFmtId="0" fontId="64" fillId="0" borderId="37" xfId="0" applyFont="1" applyBorder="1" applyAlignment="1">
      <alignment vertical="center" wrapText="1"/>
    </xf>
  </cellXfs>
  <cellStyles count="7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Percent" xfId="44"/>
    <cellStyle name="Incorreto" xfId="45"/>
    <cellStyle name="Currency" xfId="46"/>
    <cellStyle name="Currency [0]" xfId="47"/>
    <cellStyle name="Moeda 10" xfId="48"/>
    <cellStyle name="Moeda 11" xfId="49"/>
    <cellStyle name="Moeda 12" xfId="50"/>
    <cellStyle name="Moeda 13" xfId="51"/>
    <cellStyle name="Moeda 14" xfId="52"/>
    <cellStyle name="Moeda 15" xfId="53"/>
    <cellStyle name="Moeda 16" xfId="54"/>
    <cellStyle name="Moeda 17" xfId="55"/>
    <cellStyle name="Moeda 18" xfId="56"/>
    <cellStyle name="Moeda 19" xfId="57"/>
    <cellStyle name="Moeda 2" xfId="58"/>
    <cellStyle name="Moeda 20" xfId="59"/>
    <cellStyle name="Moeda 21" xfId="60"/>
    <cellStyle name="Moeda 22" xfId="61"/>
    <cellStyle name="Moeda 23" xfId="62"/>
    <cellStyle name="Moeda 24" xfId="63"/>
    <cellStyle name="Moeda 3" xfId="64"/>
    <cellStyle name="Moeda 4" xfId="65"/>
    <cellStyle name="Moeda 5" xfId="66"/>
    <cellStyle name="Moeda 6" xfId="67"/>
    <cellStyle name="Moeda 7" xfId="68"/>
    <cellStyle name="Moeda 8" xfId="69"/>
    <cellStyle name="Moeda 9" xfId="70"/>
    <cellStyle name="Neutra" xfId="71"/>
    <cellStyle name="Normal 2" xfId="72"/>
    <cellStyle name="Normal 3" xfId="73"/>
    <cellStyle name="Nota" xfId="74"/>
    <cellStyle name="Percent" xfId="75"/>
    <cellStyle name="Saída" xfId="76"/>
    <cellStyle name="Comma" xfId="77"/>
    <cellStyle name="Comma [0]" xfId="78"/>
    <cellStyle name="Separador de milhares 2" xfId="79"/>
    <cellStyle name="Separador de milhares 3" xfId="80"/>
    <cellStyle name="Texto de Aviso" xfId="81"/>
    <cellStyle name="Texto Explicativo" xfId="82"/>
    <cellStyle name="Título" xfId="83"/>
    <cellStyle name="Título 1" xfId="84"/>
    <cellStyle name="Título 2" xfId="85"/>
    <cellStyle name="Título 3" xfId="86"/>
    <cellStyle name="Título 4" xfId="87"/>
    <cellStyle name="Total" xfId="88"/>
    <cellStyle name="Vírgula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161925</xdr:rowOff>
    </xdr:from>
    <xdr:to>
      <xdr:col>5</xdr:col>
      <xdr:colOff>0</xdr:colOff>
      <xdr:row>64</xdr:row>
      <xdr:rowOff>161925</xdr:rowOff>
    </xdr:to>
    <xdr:pic>
      <xdr:nvPicPr>
        <xdr:cNvPr id="1" name="Picture 5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0300"/>
          <a:ext cx="1172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1</xdr:col>
      <xdr:colOff>247650</xdr:colOff>
      <xdr:row>56</xdr:row>
      <xdr:rowOff>28575</xdr:rowOff>
    </xdr:to>
    <xdr:pic>
      <xdr:nvPicPr>
        <xdr:cNvPr id="1" name="Picture 5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97450"/>
          <a:ext cx="3781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view="pageLayout" zoomScaleSheetLayoutView="85" workbookViewId="0" topLeftCell="A1">
      <selection activeCell="B29" sqref="B29"/>
    </sheetView>
  </sheetViews>
  <sheetFormatPr defaultColWidth="9.140625" defaultRowHeight="12.75"/>
  <cols>
    <col min="1" max="1" width="9.140625" style="155" customWidth="1"/>
    <col min="2" max="2" width="40.00390625" style="155" bestFit="1" customWidth="1"/>
    <col min="3" max="3" width="21.8515625" style="155" bestFit="1" customWidth="1"/>
    <col min="4" max="4" width="15.7109375" style="155" customWidth="1"/>
    <col min="5" max="5" width="14.421875" style="155" customWidth="1"/>
    <col min="6" max="6" width="18.57421875" style="155" customWidth="1"/>
    <col min="7" max="7" width="15.140625" style="155" customWidth="1"/>
    <col min="8" max="8" width="13.00390625" style="155" customWidth="1"/>
    <col min="9" max="9" width="11.421875" style="155" customWidth="1"/>
    <col min="10" max="10" width="17.8515625" style="155" customWidth="1"/>
    <col min="11" max="11" width="17.28125" style="155" customWidth="1"/>
    <col min="12" max="12" width="13.57421875" style="155" customWidth="1"/>
    <col min="13" max="16384" width="9.140625" style="155" customWidth="1"/>
  </cols>
  <sheetData>
    <row r="1" spans="2:7" ht="10.5" customHeight="1">
      <c r="B1" s="170"/>
      <c r="C1" s="170"/>
      <c r="D1" s="170"/>
      <c r="E1" s="170"/>
      <c r="F1" s="170"/>
      <c r="G1" s="170"/>
    </row>
    <row r="2" spans="2:7" ht="16.5" customHeight="1" hidden="1">
      <c r="B2" s="170"/>
      <c r="C2" s="170"/>
      <c r="D2" s="170"/>
      <c r="E2" s="170"/>
      <c r="F2" s="170"/>
      <c r="G2" s="170"/>
    </row>
    <row r="3" spans="1:7" ht="16.5" customHeight="1">
      <c r="A3" s="294" t="s">
        <v>131</v>
      </c>
      <c r="B3" s="294"/>
      <c r="C3" s="294"/>
      <c r="D3" s="291"/>
      <c r="E3" s="291"/>
      <c r="F3" s="291"/>
      <c r="G3" s="291"/>
    </row>
    <row r="4" spans="1:7" ht="15.75">
      <c r="A4" s="294" t="s">
        <v>132</v>
      </c>
      <c r="B4" s="294"/>
      <c r="C4" s="294"/>
      <c r="D4" s="291"/>
      <c r="E4" s="291"/>
      <c r="F4" s="291"/>
      <c r="G4" s="291"/>
    </row>
    <row r="5" spans="1:7" ht="15.75" customHeight="1">
      <c r="A5" s="295" t="s">
        <v>515</v>
      </c>
      <c r="B5" s="296"/>
      <c r="C5" s="297"/>
      <c r="D5" s="295" t="s">
        <v>516</v>
      </c>
      <c r="E5" s="296"/>
      <c r="F5" s="296"/>
      <c r="G5" s="297"/>
    </row>
    <row r="6" spans="2:10" ht="15.75">
      <c r="B6" s="305"/>
      <c r="C6" s="305"/>
      <c r="D6" s="305"/>
      <c r="E6" s="305"/>
      <c r="F6" s="305"/>
      <c r="G6" s="305"/>
      <c r="H6" s="304"/>
      <c r="I6" s="304"/>
      <c r="J6" s="304"/>
    </row>
    <row r="7" spans="2:7" ht="15" customHeight="1">
      <c r="B7" s="306" t="s">
        <v>256</v>
      </c>
      <c r="C7" s="306"/>
      <c r="D7" s="306"/>
      <c r="E7" s="306"/>
      <c r="F7" s="306"/>
      <c r="G7" s="306"/>
    </row>
    <row r="8" ht="15" hidden="1"/>
    <row r="9" spans="1:7" ht="81" customHeight="1">
      <c r="A9" s="311" t="s">
        <v>114</v>
      </c>
      <c r="B9" s="311"/>
      <c r="C9" s="179" t="s">
        <v>120</v>
      </c>
      <c r="D9" s="179" t="s">
        <v>115</v>
      </c>
      <c r="E9" s="179" t="s">
        <v>119</v>
      </c>
      <c r="F9" s="179" t="s">
        <v>121</v>
      </c>
      <c r="G9" s="179" t="s">
        <v>122</v>
      </c>
    </row>
    <row r="10" spans="1:7" ht="15.75" customHeight="1">
      <c r="A10" s="310" t="s">
        <v>123</v>
      </c>
      <c r="B10" s="310"/>
      <c r="C10" s="310"/>
      <c r="D10" s="310"/>
      <c r="E10" s="310"/>
      <c r="F10" s="310"/>
      <c r="G10" s="310"/>
    </row>
    <row r="11" spans="1:7" ht="15">
      <c r="A11" s="202" t="s">
        <v>129</v>
      </c>
      <c r="B11" s="215" t="s">
        <v>268</v>
      </c>
      <c r="C11" s="171">
        <f>COPEIRO!I143</f>
        <v>0</v>
      </c>
      <c r="D11" s="172">
        <v>1</v>
      </c>
      <c r="E11" s="171">
        <f>D11*C11</f>
        <v>0</v>
      </c>
      <c r="F11" s="216">
        <v>1</v>
      </c>
      <c r="G11" s="203">
        <f>F11*E11</f>
        <v>0</v>
      </c>
    </row>
    <row r="12" spans="1:7" ht="15">
      <c r="A12" s="202" t="s">
        <v>261</v>
      </c>
      <c r="B12" s="215" t="s">
        <v>269</v>
      </c>
      <c r="C12" s="171">
        <f>FAXINEIRO!I143</f>
        <v>340.6</v>
      </c>
      <c r="D12" s="172">
        <v>1</v>
      </c>
      <c r="E12" s="171">
        <f>D12*C12</f>
        <v>340.6</v>
      </c>
      <c r="F12" s="216">
        <v>8</v>
      </c>
      <c r="G12" s="203">
        <f>F12*E12</f>
        <v>2724.8</v>
      </c>
    </row>
    <row r="13" spans="1:7" ht="15">
      <c r="A13" s="202" t="s">
        <v>262</v>
      </c>
      <c r="B13" s="215" t="s">
        <v>270</v>
      </c>
      <c r="C13" s="171">
        <f>GARÇOM!I143</f>
        <v>0</v>
      </c>
      <c r="D13" s="172">
        <v>1</v>
      </c>
      <c r="E13" s="171">
        <f>D13*C13</f>
        <v>0</v>
      </c>
      <c r="F13" s="216">
        <v>2</v>
      </c>
      <c r="G13" s="203">
        <f>F13*E13</f>
        <v>0</v>
      </c>
    </row>
    <row r="14" spans="1:7" ht="15">
      <c r="A14" s="202" t="s">
        <v>263</v>
      </c>
      <c r="B14" s="215" t="s">
        <v>271</v>
      </c>
      <c r="C14" s="171">
        <f>JARDINEIRO!I144</f>
        <v>0</v>
      </c>
      <c r="D14" s="172">
        <v>1</v>
      </c>
      <c r="E14" s="171">
        <f>D14*C14</f>
        <v>0</v>
      </c>
      <c r="F14" s="216">
        <v>1</v>
      </c>
      <c r="G14" s="203">
        <f>F14*E14</f>
        <v>0</v>
      </c>
    </row>
    <row r="15" spans="1:7" ht="18.75" customHeight="1">
      <c r="A15" s="307" t="s">
        <v>116</v>
      </c>
      <c r="B15" s="307"/>
      <c r="C15" s="307"/>
      <c r="D15" s="307"/>
      <c r="E15" s="307"/>
      <c r="F15" s="307"/>
      <c r="G15" s="205">
        <f>SUM(G11:G14)+0.03</f>
        <v>2724.83</v>
      </c>
    </row>
    <row r="16" spans="2:7" ht="15.75">
      <c r="B16" s="173"/>
      <c r="C16" s="173"/>
      <c r="D16" s="173"/>
      <c r="E16" s="173"/>
      <c r="F16" s="173"/>
      <c r="G16" s="197"/>
    </row>
    <row r="17" spans="1:7" ht="15.75">
      <c r="A17" s="293" t="s">
        <v>128</v>
      </c>
      <c r="B17" s="293"/>
      <c r="C17" s="293"/>
      <c r="D17" s="293"/>
      <c r="E17" s="293"/>
      <c r="F17" s="293"/>
      <c r="G17" s="205">
        <f>G15*12</f>
        <v>32697.96</v>
      </c>
    </row>
    <row r="18" spans="2:7" ht="15.75">
      <c r="B18" s="289"/>
      <c r="C18" s="289"/>
      <c r="D18" s="289"/>
      <c r="E18" s="289"/>
      <c r="F18" s="289"/>
      <c r="G18" s="174"/>
    </row>
    <row r="19" spans="2:7" ht="15.75">
      <c r="B19" s="306" t="s">
        <v>257</v>
      </c>
      <c r="C19" s="306"/>
      <c r="D19" s="306"/>
      <c r="E19" s="306"/>
      <c r="F19" s="306"/>
      <c r="G19" s="306"/>
    </row>
    <row r="20" spans="1:7" ht="15.75">
      <c r="A20" s="293" t="s">
        <v>258</v>
      </c>
      <c r="B20" s="293"/>
      <c r="C20" s="293"/>
      <c r="D20" s="293"/>
      <c r="E20" s="293"/>
      <c r="F20" s="293"/>
      <c r="G20" s="201"/>
    </row>
    <row r="21" spans="1:7" ht="15.75">
      <c r="A21" s="204"/>
      <c r="B21" s="293" t="s">
        <v>259</v>
      </c>
      <c r="C21" s="293"/>
      <c r="D21" s="293"/>
      <c r="E21" s="287" t="s">
        <v>260</v>
      </c>
      <c r="F21" s="287"/>
      <c r="G21" s="201"/>
    </row>
    <row r="22" spans="1:7" ht="15.75">
      <c r="A22" s="202" t="s">
        <v>9</v>
      </c>
      <c r="B22" s="298" t="s">
        <v>264</v>
      </c>
      <c r="C22" s="299"/>
      <c r="D22" s="300"/>
      <c r="E22" s="287">
        <f>G15</f>
        <v>2724.83</v>
      </c>
      <c r="F22" s="287"/>
      <c r="G22" s="201"/>
    </row>
    <row r="23" spans="1:7" ht="15.75">
      <c r="A23" s="202" t="s">
        <v>10</v>
      </c>
      <c r="B23" s="298" t="s">
        <v>265</v>
      </c>
      <c r="C23" s="299"/>
      <c r="D23" s="300"/>
      <c r="E23" s="308">
        <f>E22*12</f>
        <v>32697.96</v>
      </c>
      <c r="F23" s="309"/>
      <c r="G23" s="201"/>
    </row>
    <row r="24" spans="2:7" ht="15.75">
      <c r="B24" s="201"/>
      <c r="C24" s="201"/>
      <c r="D24" s="201"/>
      <c r="E24" s="201"/>
      <c r="F24" s="201"/>
      <c r="G24" s="201"/>
    </row>
    <row r="25" spans="1:7" ht="15.75">
      <c r="A25" s="293" t="s">
        <v>125</v>
      </c>
      <c r="B25" s="293"/>
      <c r="C25" s="293"/>
      <c r="D25" s="293"/>
      <c r="E25" s="293"/>
      <c r="F25" s="293"/>
      <c r="G25" s="176"/>
    </row>
    <row r="26" spans="1:6" ht="15.75">
      <c r="A26" s="293" t="s">
        <v>266</v>
      </c>
      <c r="B26" s="293"/>
      <c r="C26" s="293"/>
      <c r="D26" s="206">
        <f>E23</f>
        <v>32697.96</v>
      </c>
      <c r="E26" s="287">
        <f>D26*5%</f>
        <v>1634.9</v>
      </c>
      <c r="F26" s="287"/>
    </row>
    <row r="27" spans="2:7" ht="15.75">
      <c r="B27" s="177"/>
      <c r="C27" s="178"/>
      <c r="D27" s="170"/>
      <c r="E27" s="170"/>
      <c r="F27" s="170"/>
      <c r="G27" s="170"/>
    </row>
    <row r="28" spans="2:7" ht="15.75">
      <c r="B28" s="305"/>
      <c r="C28" s="305"/>
      <c r="D28" s="305"/>
      <c r="E28" s="305"/>
      <c r="F28" s="305"/>
      <c r="G28" s="305"/>
    </row>
    <row r="29" spans="3:8" s="170" customFormat="1" ht="15.75">
      <c r="C29" s="180"/>
      <c r="H29" s="169"/>
    </row>
    <row r="30" s="170" customFormat="1" ht="15">
      <c r="C30" s="181"/>
    </row>
    <row r="31" s="170" customFormat="1" ht="15.75">
      <c r="B31" s="175"/>
    </row>
    <row r="32" spans="8:10" s="170" customFormat="1" ht="15.75">
      <c r="H32" s="182"/>
      <c r="I32" s="288"/>
      <c r="J32" s="288"/>
    </row>
    <row r="33" spans="2:10" s="170" customFormat="1" ht="15" customHeight="1">
      <c r="B33" s="175"/>
      <c r="C33" s="183"/>
      <c r="D33" s="184"/>
      <c r="H33" s="173"/>
      <c r="I33" s="173"/>
      <c r="J33" s="173"/>
    </row>
    <row r="34" spans="3:10" s="170" customFormat="1" ht="15">
      <c r="C34" s="180"/>
      <c r="H34" s="174"/>
      <c r="I34" s="174"/>
      <c r="J34" s="174"/>
    </row>
    <row r="35" spans="3:10" s="170" customFormat="1" ht="15">
      <c r="C35" s="180"/>
      <c r="H35" s="174"/>
      <c r="I35" s="174"/>
      <c r="J35" s="174"/>
    </row>
    <row r="36" spans="3:10" s="170" customFormat="1" ht="15.75">
      <c r="C36" s="169"/>
      <c r="D36" s="169"/>
      <c r="E36" s="169"/>
      <c r="F36" s="169"/>
      <c r="G36" s="169"/>
      <c r="H36" s="174"/>
      <c r="I36" s="174"/>
      <c r="J36" s="174"/>
    </row>
    <row r="37" spans="3:10" s="170" customFormat="1" ht="15">
      <c r="C37" s="180"/>
      <c r="H37" s="174"/>
      <c r="I37" s="174"/>
      <c r="J37" s="174"/>
    </row>
    <row r="38" spans="3:10" s="170" customFormat="1" ht="15">
      <c r="C38" s="180"/>
      <c r="H38" s="174"/>
      <c r="I38" s="174"/>
      <c r="J38" s="174"/>
    </row>
    <row r="39" spans="2:10" s="170" customFormat="1" ht="27" customHeight="1">
      <c r="B39" s="182"/>
      <c r="C39" s="182"/>
      <c r="D39" s="288"/>
      <c r="E39" s="288"/>
      <c r="F39" s="288"/>
      <c r="G39" s="288"/>
      <c r="H39" s="185"/>
      <c r="I39" s="174"/>
      <c r="J39" s="185"/>
    </row>
    <row r="40" spans="2:10" s="170" customFormat="1" ht="27" customHeight="1">
      <c r="B40" s="173"/>
      <c r="C40" s="173"/>
      <c r="D40" s="173"/>
      <c r="E40" s="173"/>
      <c r="F40" s="173"/>
      <c r="G40" s="173"/>
      <c r="H40" s="186"/>
      <c r="I40" s="186"/>
      <c r="J40" s="186"/>
    </row>
    <row r="41" spans="2:10" ht="15">
      <c r="B41" s="187"/>
      <c r="C41" s="188"/>
      <c r="D41" s="189"/>
      <c r="E41" s="190"/>
      <c r="F41" s="189"/>
      <c r="G41" s="174"/>
      <c r="H41" s="176"/>
      <c r="I41" s="176"/>
      <c r="J41" s="176"/>
    </row>
    <row r="42" spans="2:11" ht="15">
      <c r="B42" s="187"/>
      <c r="C42" s="188"/>
      <c r="D42" s="189"/>
      <c r="E42" s="190"/>
      <c r="F42" s="189"/>
      <c r="G42" s="174"/>
      <c r="J42" s="176"/>
      <c r="K42" s="176"/>
    </row>
    <row r="43" spans="2:11" ht="15">
      <c r="B43" s="187"/>
      <c r="C43" s="188"/>
      <c r="D43" s="189"/>
      <c r="E43" s="190"/>
      <c r="F43" s="189"/>
      <c r="G43" s="174"/>
      <c r="H43" s="191"/>
      <c r="I43" s="170"/>
      <c r="J43" s="190"/>
      <c r="K43" s="170"/>
    </row>
    <row r="44" spans="2:11" ht="15.75">
      <c r="B44" s="187"/>
      <c r="C44" s="188"/>
      <c r="D44" s="189"/>
      <c r="E44" s="190"/>
      <c r="F44" s="189"/>
      <c r="G44" s="174"/>
      <c r="H44" s="182"/>
      <c r="I44" s="288"/>
      <c r="J44" s="288"/>
      <c r="K44" s="170"/>
    </row>
    <row r="45" spans="2:11" ht="15.75">
      <c r="B45" s="187"/>
      <c r="C45" s="188"/>
      <c r="D45" s="189"/>
      <c r="E45" s="190"/>
      <c r="F45" s="189"/>
      <c r="G45" s="174"/>
      <c r="H45" s="182"/>
      <c r="I45" s="182"/>
      <c r="J45" s="182"/>
      <c r="K45" s="170"/>
    </row>
    <row r="46" spans="2:11" ht="15.75">
      <c r="B46" s="289"/>
      <c r="C46" s="289"/>
      <c r="D46" s="289"/>
      <c r="E46" s="186"/>
      <c r="F46" s="192"/>
      <c r="G46" s="185"/>
      <c r="H46" s="174"/>
      <c r="I46" s="174"/>
      <c r="J46" s="174"/>
      <c r="K46" s="170"/>
    </row>
    <row r="47" spans="2:11" ht="15.75">
      <c r="B47" s="289"/>
      <c r="C47" s="289"/>
      <c r="D47" s="289"/>
      <c r="E47" s="186"/>
      <c r="F47" s="186"/>
      <c r="G47" s="186"/>
      <c r="H47" s="174"/>
      <c r="I47" s="174"/>
      <c r="J47" s="174"/>
      <c r="K47" s="170"/>
    </row>
    <row r="48" spans="2:11" ht="15.75">
      <c r="B48" s="193"/>
      <c r="C48" s="183"/>
      <c r="D48" s="184"/>
      <c r="E48" s="170"/>
      <c r="F48" s="170"/>
      <c r="G48" s="170"/>
      <c r="H48" s="174"/>
      <c r="I48" s="174"/>
      <c r="J48" s="174"/>
      <c r="K48" s="170"/>
    </row>
    <row r="49" spans="2:11" ht="15">
      <c r="B49" s="194"/>
      <c r="C49" s="180"/>
      <c r="D49" s="170"/>
      <c r="E49" s="170"/>
      <c r="F49" s="170"/>
      <c r="G49" s="170"/>
      <c r="H49" s="174"/>
      <c r="I49" s="174"/>
      <c r="J49" s="174"/>
      <c r="K49" s="170"/>
    </row>
    <row r="50" spans="2:11" ht="15">
      <c r="B50" s="194"/>
      <c r="C50" s="180"/>
      <c r="D50" s="170"/>
      <c r="E50" s="170"/>
      <c r="F50" s="170"/>
      <c r="G50" s="170"/>
      <c r="H50" s="174"/>
      <c r="I50" s="174"/>
      <c r="J50" s="174"/>
      <c r="K50" s="170"/>
    </row>
    <row r="51" spans="2:11" ht="15.75">
      <c r="B51" s="182"/>
      <c r="C51" s="182"/>
      <c r="D51" s="292"/>
      <c r="E51" s="288"/>
      <c r="F51" s="292"/>
      <c r="G51" s="288"/>
      <c r="H51" s="174"/>
      <c r="I51" s="174"/>
      <c r="J51" s="174"/>
      <c r="K51" s="170"/>
    </row>
    <row r="52" spans="2:11" ht="15.75">
      <c r="B52" s="182"/>
      <c r="C52" s="182"/>
      <c r="D52" s="182"/>
      <c r="E52" s="182"/>
      <c r="F52" s="182"/>
      <c r="G52" s="182"/>
      <c r="H52" s="174"/>
      <c r="I52" s="174"/>
      <c r="J52" s="174"/>
      <c r="K52" s="170"/>
    </row>
    <row r="53" spans="2:11" ht="15.75">
      <c r="B53" s="187"/>
      <c r="C53" s="188"/>
      <c r="D53" s="189"/>
      <c r="E53" s="190"/>
      <c r="F53" s="189"/>
      <c r="G53" s="174"/>
      <c r="H53" s="185"/>
      <c r="I53" s="174"/>
      <c r="J53" s="185"/>
      <c r="K53" s="170"/>
    </row>
    <row r="54" spans="2:11" ht="15.75">
      <c r="B54" s="187"/>
      <c r="C54" s="188"/>
      <c r="D54" s="189"/>
      <c r="E54" s="190"/>
      <c r="F54" s="189"/>
      <c r="G54" s="174"/>
      <c r="H54" s="185"/>
      <c r="I54" s="174"/>
      <c r="J54" s="185"/>
      <c r="K54" s="170"/>
    </row>
    <row r="55" spans="2:11" ht="15.75">
      <c r="B55" s="187"/>
      <c r="C55" s="188"/>
      <c r="D55" s="189"/>
      <c r="E55" s="190"/>
      <c r="F55" s="189"/>
      <c r="G55" s="174"/>
      <c r="H55" s="186"/>
      <c r="I55" s="186"/>
      <c r="J55" s="186"/>
      <c r="K55" s="170"/>
    </row>
    <row r="56" spans="2:11" ht="15.75">
      <c r="B56" s="187"/>
      <c r="C56" s="188"/>
      <c r="D56" s="189"/>
      <c r="E56" s="190"/>
      <c r="F56" s="189"/>
      <c r="G56" s="174"/>
      <c r="H56" s="185"/>
      <c r="I56" s="174"/>
      <c r="J56" s="185"/>
      <c r="K56" s="170"/>
    </row>
    <row r="57" spans="2:11" ht="15.75">
      <c r="B57" s="187"/>
      <c r="C57" s="188"/>
      <c r="D57" s="189"/>
      <c r="E57" s="190"/>
      <c r="F57" s="189"/>
      <c r="G57" s="174"/>
      <c r="H57" s="173"/>
      <c r="I57" s="173"/>
      <c r="J57" s="173"/>
      <c r="K57" s="170"/>
    </row>
    <row r="58" spans="2:11" ht="15">
      <c r="B58" s="187"/>
      <c r="C58" s="188"/>
      <c r="D58" s="189"/>
      <c r="E58" s="190"/>
      <c r="F58" s="189"/>
      <c r="G58" s="174"/>
      <c r="H58" s="174"/>
      <c r="I58" s="174"/>
      <c r="J58" s="174"/>
      <c r="K58" s="170"/>
    </row>
    <row r="59" spans="2:11" ht="15">
      <c r="B59" s="187"/>
      <c r="C59" s="188"/>
      <c r="D59" s="189"/>
      <c r="E59" s="190"/>
      <c r="F59" s="189"/>
      <c r="G59" s="174"/>
      <c r="H59" s="174"/>
      <c r="I59" s="174"/>
      <c r="J59" s="174"/>
      <c r="K59" s="170"/>
    </row>
    <row r="60" spans="2:11" ht="15.75">
      <c r="B60" s="289"/>
      <c r="C60" s="289"/>
      <c r="D60" s="289"/>
      <c r="E60" s="186"/>
      <c r="F60" s="192"/>
      <c r="G60" s="185"/>
      <c r="H60" s="174"/>
      <c r="I60" s="174"/>
      <c r="J60" s="174"/>
      <c r="K60" s="170"/>
    </row>
    <row r="61" spans="2:11" ht="15.75">
      <c r="B61" s="289"/>
      <c r="C61" s="289"/>
      <c r="D61" s="289"/>
      <c r="E61" s="186"/>
      <c r="F61" s="192"/>
      <c r="G61" s="185"/>
      <c r="H61" s="174"/>
      <c r="I61" s="174"/>
      <c r="J61" s="174"/>
      <c r="K61" s="170"/>
    </row>
    <row r="62" spans="2:11" ht="15.75">
      <c r="B62" s="289"/>
      <c r="C62" s="289"/>
      <c r="D62" s="289"/>
      <c r="E62" s="186"/>
      <c r="F62" s="186"/>
      <c r="G62" s="186"/>
      <c r="H62" s="174"/>
      <c r="I62" s="174"/>
      <c r="J62" s="174"/>
      <c r="K62" s="170"/>
    </row>
    <row r="63" spans="2:11" ht="18" customHeight="1">
      <c r="B63" s="173"/>
      <c r="C63" s="173"/>
      <c r="D63" s="173"/>
      <c r="E63" s="186"/>
      <c r="F63" s="192"/>
      <c r="G63" s="185"/>
      <c r="H63" s="195"/>
      <c r="I63" s="195"/>
      <c r="J63" s="195"/>
      <c r="K63" s="170"/>
    </row>
    <row r="64" spans="2:11" ht="16.5" customHeight="1">
      <c r="B64" s="173"/>
      <c r="C64" s="173"/>
      <c r="D64" s="173"/>
      <c r="E64" s="173"/>
      <c r="F64" s="173"/>
      <c r="G64" s="173"/>
      <c r="H64" s="195"/>
      <c r="I64" s="195"/>
      <c r="J64" s="195"/>
      <c r="K64" s="170"/>
    </row>
    <row r="65" spans="2:11" ht="15.75">
      <c r="B65" s="187"/>
      <c r="C65" s="188"/>
      <c r="D65" s="189"/>
      <c r="E65" s="190"/>
      <c r="F65" s="189"/>
      <c r="G65" s="174"/>
      <c r="H65" s="195"/>
      <c r="I65" s="195"/>
      <c r="J65" s="195"/>
      <c r="K65" s="170"/>
    </row>
    <row r="66" spans="2:11" ht="15">
      <c r="B66" s="187"/>
      <c r="C66" s="188"/>
      <c r="D66" s="189"/>
      <c r="E66" s="190"/>
      <c r="F66" s="189"/>
      <c r="G66" s="174"/>
      <c r="H66" s="170"/>
      <c r="I66" s="170"/>
      <c r="J66" s="170"/>
      <c r="K66" s="170"/>
    </row>
    <row r="67" spans="2:11" ht="15">
      <c r="B67" s="187"/>
      <c r="C67" s="188"/>
      <c r="D67" s="189"/>
      <c r="E67" s="190"/>
      <c r="F67" s="189"/>
      <c r="G67" s="174"/>
      <c r="H67" s="170"/>
      <c r="I67" s="170"/>
      <c r="J67" s="170"/>
      <c r="K67" s="170"/>
    </row>
    <row r="68" spans="2:11" ht="15.75">
      <c r="B68" s="187"/>
      <c r="C68" s="188"/>
      <c r="D68" s="189"/>
      <c r="E68" s="190"/>
      <c r="F68" s="189"/>
      <c r="G68" s="174"/>
      <c r="H68" s="185"/>
      <c r="I68" s="196"/>
      <c r="J68" s="185"/>
      <c r="K68" s="170"/>
    </row>
    <row r="69" spans="2:11" ht="15">
      <c r="B69" s="187"/>
      <c r="C69" s="188"/>
      <c r="D69" s="189"/>
      <c r="E69" s="190"/>
      <c r="F69" s="189"/>
      <c r="G69" s="174"/>
      <c r="H69" s="170"/>
      <c r="I69" s="170"/>
      <c r="J69" s="170"/>
      <c r="K69" s="170"/>
    </row>
    <row r="70" spans="2:11" ht="15.75">
      <c r="B70" s="290"/>
      <c r="C70" s="290"/>
      <c r="D70" s="290"/>
      <c r="E70" s="195"/>
      <c r="F70" s="195"/>
      <c r="G70" s="195"/>
      <c r="H70" s="197"/>
      <c r="I70" s="197"/>
      <c r="J70" s="197"/>
      <c r="K70" s="170"/>
    </row>
    <row r="71" spans="2:11" ht="15.75">
      <c r="B71" s="290"/>
      <c r="C71" s="290"/>
      <c r="D71" s="290"/>
      <c r="E71" s="195"/>
      <c r="F71" s="195"/>
      <c r="G71" s="195"/>
      <c r="H71" s="170"/>
      <c r="I71" s="170"/>
      <c r="J71" s="170"/>
      <c r="K71" s="170"/>
    </row>
    <row r="72" spans="2:7" ht="15.75">
      <c r="B72" s="289"/>
      <c r="C72" s="289"/>
      <c r="D72" s="289"/>
      <c r="E72" s="195"/>
      <c r="F72" s="195"/>
      <c r="G72" s="195"/>
    </row>
    <row r="73" spans="2:7" ht="15">
      <c r="B73" s="303"/>
      <c r="C73" s="303"/>
      <c r="D73" s="170"/>
      <c r="E73" s="170"/>
      <c r="F73" s="170"/>
      <c r="G73" s="170"/>
    </row>
    <row r="74" spans="2:7" ht="15.75">
      <c r="B74" s="301"/>
      <c r="C74" s="301"/>
      <c r="D74" s="170"/>
      <c r="E74" s="170"/>
      <c r="F74" s="170"/>
      <c r="G74" s="170"/>
    </row>
    <row r="75" spans="2:7" ht="15.75">
      <c r="B75" s="302"/>
      <c r="C75" s="302"/>
      <c r="D75" s="302"/>
      <c r="E75" s="198"/>
      <c r="F75" s="199"/>
      <c r="G75" s="198"/>
    </row>
    <row r="76" spans="2:7" ht="15.75">
      <c r="B76" s="301"/>
      <c r="C76" s="301"/>
      <c r="D76" s="170"/>
      <c r="E76" s="170"/>
      <c r="F76" s="170"/>
      <c r="G76" s="170"/>
    </row>
    <row r="77" spans="2:7" ht="15.75">
      <c r="B77" s="197"/>
      <c r="C77" s="197"/>
      <c r="D77" s="197"/>
      <c r="E77" s="197"/>
      <c r="F77" s="197"/>
      <c r="G77" s="197"/>
    </row>
    <row r="78" spans="2:7" ht="15.75">
      <c r="B78" s="175"/>
      <c r="C78" s="183"/>
      <c r="D78" s="184"/>
      <c r="E78" s="170"/>
      <c r="F78" s="170"/>
      <c r="G78" s="170"/>
    </row>
    <row r="79" spans="2:7" ht="15">
      <c r="B79" s="170"/>
      <c r="C79" s="180"/>
      <c r="D79" s="170"/>
      <c r="E79" s="170"/>
      <c r="F79" s="170"/>
      <c r="G79" s="170"/>
    </row>
    <row r="80" spans="2:7" ht="15">
      <c r="B80" s="170"/>
      <c r="C80" s="180"/>
      <c r="D80" s="170"/>
      <c r="E80" s="170"/>
      <c r="F80" s="170"/>
      <c r="G80" s="170"/>
    </row>
    <row r="81" spans="2:7" ht="15">
      <c r="B81" s="170"/>
      <c r="C81" s="180"/>
      <c r="D81" s="170"/>
      <c r="E81" s="170"/>
      <c r="F81" s="170"/>
      <c r="G81" s="170"/>
    </row>
    <row r="82" spans="2:7" ht="15.75">
      <c r="B82" s="175"/>
      <c r="C82" s="200"/>
      <c r="D82" s="170"/>
      <c r="E82" s="170"/>
      <c r="F82" s="170"/>
      <c r="G82" s="170"/>
    </row>
    <row r="83" spans="2:7" ht="15">
      <c r="B83" s="170"/>
      <c r="C83" s="170"/>
      <c r="D83" s="170"/>
      <c r="E83" s="170"/>
      <c r="F83" s="170"/>
      <c r="G83" s="170"/>
    </row>
    <row r="84" spans="2:7" ht="15.75">
      <c r="B84" s="175"/>
      <c r="C84" s="183"/>
      <c r="D84" s="184"/>
      <c r="E84" s="170"/>
      <c r="F84" s="170"/>
      <c r="G84" s="170"/>
    </row>
    <row r="85" spans="2:7" ht="15">
      <c r="B85" s="170"/>
      <c r="C85" s="180"/>
      <c r="D85" s="170"/>
      <c r="E85" s="170"/>
      <c r="F85" s="170"/>
      <c r="G85" s="170"/>
    </row>
    <row r="86" spans="2:7" ht="15">
      <c r="B86" s="170"/>
      <c r="C86" s="180"/>
      <c r="D86" s="170"/>
      <c r="E86" s="170"/>
      <c r="F86" s="170"/>
      <c r="G86" s="170"/>
    </row>
    <row r="87" spans="2:7" ht="15">
      <c r="B87" s="170"/>
      <c r="C87" s="180"/>
      <c r="D87" s="170"/>
      <c r="E87" s="170"/>
      <c r="F87" s="170"/>
      <c r="G87" s="170"/>
    </row>
    <row r="88" spans="2:7" ht="15.75">
      <c r="B88" s="175"/>
      <c r="C88" s="200"/>
      <c r="D88" s="170"/>
      <c r="E88" s="170"/>
      <c r="F88" s="170"/>
      <c r="G88" s="170"/>
    </row>
    <row r="89" spans="2:7" ht="15">
      <c r="B89" s="170"/>
      <c r="C89" s="170"/>
      <c r="D89" s="170"/>
      <c r="E89" s="170"/>
      <c r="F89" s="170"/>
      <c r="G89" s="170"/>
    </row>
    <row r="90" spans="2:7" ht="15.75">
      <c r="B90" s="175"/>
      <c r="C90" s="170"/>
      <c r="D90" s="170"/>
      <c r="E90" s="170"/>
      <c r="F90" s="170"/>
      <c r="G90" s="170"/>
    </row>
    <row r="91" spans="2:7" ht="15">
      <c r="B91" s="170"/>
      <c r="C91" s="170"/>
      <c r="D91" s="170"/>
      <c r="E91" s="170"/>
      <c r="F91" s="170"/>
      <c r="G91" s="170"/>
    </row>
    <row r="92" spans="2:7" ht="15">
      <c r="B92" s="170"/>
      <c r="C92" s="170"/>
      <c r="D92" s="170"/>
      <c r="E92" s="170"/>
      <c r="F92" s="170"/>
      <c r="G92" s="170"/>
    </row>
    <row r="93" spans="2:7" ht="15">
      <c r="B93" s="170"/>
      <c r="C93" s="170"/>
      <c r="D93" s="170"/>
      <c r="E93" s="170"/>
      <c r="F93" s="170"/>
      <c r="G93" s="170"/>
    </row>
    <row r="94" spans="2:7" ht="15">
      <c r="B94" s="170"/>
      <c r="C94" s="170"/>
      <c r="D94" s="170"/>
      <c r="E94" s="170"/>
      <c r="F94" s="170"/>
      <c r="G94" s="170"/>
    </row>
    <row r="95" spans="2:7" ht="15">
      <c r="B95" s="170"/>
      <c r="C95" s="170"/>
      <c r="D95" s="170"/>
      <c r="E95" s="170"/>
      <c r="F95" s="170"/>
      <c r="G95" s="170"/>
    </row>
    <row r="96" spans="2:7" ht="15">
      <c r="B96" s="170"/>
      <c r="C96" s="170"/>
      <c r="D96" s="170"/>
      <c r="E96" s="170"/>
      <c r="F96" s="170"/>
      <c r="G96" s="170"/>
    </row>
    <row r="97" spans="2:7" ht="15">
      <c r="B97" s="170"/>
      <c r="C97" s="170"/>
      <c r="D97" s="170"/>
      <c r="E97" s="170"/>
      <c r="F97" s="170"/>
      <c r="G97" s="170"/>
    </row>
  </sheetData>
  <sheetProtection/>
  <mergeCells count="44">
    <mergeCell ref="A10:G10"/>
    <mergeCell ref="A9:B9"/>
    <mergeCell ref="B19:G19"/>
    <mergeCell ref="B21:D21"/>
    <mergeCell ref="E21:F21"/>
    <mergeCell ref="D4:G4"/>
    <mergeCell ref="D5:G5"/>
    <mergeCell ref="H6:J6"/>
    <mergeCell ref="B28:G28"/>
    <mergeCell ref="B18:F18"/>
    <mergeCell ref="B6:G6"/>
    <mergeCell ref="A26:C26"/>
    <mergeCell ref="B7:G7"/>
    <mergeCell ref="A15:F15"/>
    <mergeCell ref="B23:D23"/>
    <mergeCell ref="E23:F23"/>
    <mergeCell ref="A25:F25"/>
    <mergeCell ref="I44:J44"/>
    <mergeCell ref="I32:J32"/>
    <mergeCell ref="F51:G51"/>
    <mergeCell ref="B47:D47"/>
    <mergeCell ref="B46:D46"/>
    <mergeCell ref="B76:C76"/>
    <mergeCell ref="B75:D75"/>
    <mergeCell ref="B74:C74"/>
    <mergeCell ref="B73:C73"/>
    <mergeCell ref="B72:D72"/>
    <mergeCell ref="D3:G3"/>
    <mergeCell ref="B61:D61"/>
    <mergeCell ref="D51:E51"/>
    <mergeCell ref="A17:F17"/>
    <mergeCell ref="A20:F20"/>
    <mergeCell ref="A3:C3"/>
    <mergeCell ref="A4:C4"/>
    <mergeCell ref="A5:C5"/>
    <mergeCell ref="E22:F22"/>
    <mergeCell ref="B22:D22"/>
    <mergeCell ref="E26:F26"/>
    <mergeCell ref="D39:E39"/>
    <mergeCell ref="F39:G39"/>
    <mergeCell ref="B60:D60"/>
    <mergeCell ref="B71:D71"/>
    <mergeCell ref="B70:D70"/>
    <mergeCell ref="B62:D62"/>
  </mergeCells>
  <printOptions horizontalCentered="1" verticalCentered="1"/>
  <pageMargins left="0.3937007874015748" right="0.3937007874015748" top="1.38" bottom="0.93" header="0.17" footer="0.17"/>
  <pageSetup fitToHeight="2" horizontalDpi="600" verticalDpi="600" orientation="landscape" paperSize="9" scale="76" r:id="rId1"/>
  <rowBreaks count="1" manualBreakCount="1">
    <brk id="35" max="6" man="1"/>
  </rowBreaks>
  <colBreaks count="1" manualBreakCount="1">
    <brk id="10" max="7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view="pageLayout" workbookViewId="0" topLeftCell="A25">
      <selection activeCell="E70" sqref="E70"/>
    </sheetView>
  </sheetViews>
  <sheetFormatPr defaultColWidth="9.28125" defaultRowHeight="12.75"/>
  <cols>
    <col min="1" max="1" width="9.421875" style="249" bestFit="1" customWidth="1"/>
    <col min="2" max="2" width="9.28125" style="249" customWidth="1"/>
    <col min="3" max="3" width="42.00390625" style="242" customWidth="1"/>
    <col min="4" max="4" width="18.57421875" style="250" customWidth="1"/>
    <col min="5" max="5" width="26.57421875" style="242" customWidth="1"/>
    <col min="6" max="6" width="12.8515625" style="242" customWidth="1"/>
    <col min="7" max="7" width="18.00390625" style="242" bestFit="1" customWidth="1"/>
    <col min="8" max="16384" width="9.28125" style="242" customWidth="1"/>
  </cols>
  <sheetData>
    <row r="1" spans="1:7" ht="49.5" customHeight="1">
      <c r="A1" s="445" t="s">
        <v>496</v>
      </c>
      <c r="B1" s="445"/>
      <c r="C1" s="445"/>
      <c r="D1" s="445"/>
      <c r="E1" s="445"/>
      <c r="F1" s="445"/>
      <c r="G1" s="445"/>
    </row>
    <row r="2" spans="1:7" ht="37.5" customHeight="1">
      <c r="A2" s="445" t="s">
        <v>359</v>
      </c>
      <c r="B2" s="445"/>
      <c r="C2" s="445"/>
      <c r="D2" s="445"/>
      <c r="E2" s="445"/>
      <c r="F2" s="445"/>
      <c r="G2" s="445"/>
    </row>
    <row r="3" spans="1:7" ht="45">
      <c r="A3" s="223" t="s">
        <v>307</v>
      </c>
      <c r="B3" s="223" t="s">
        <v>308</v>
      </c>
      <c r="C3" s="223" t="s">
        <v>259</v>
      </c>
      <c r="D3" s="224" t="s">
        <v>309</v>
      </c>
      <c r="E3" s="224" t="s">
        <v>360</v>
      </c>
      <c r="F3" s="224" t="s">
        <v>311</v>
      </c>
      <c r="G3" s="224" t="s">
        <v>312</v>
      </c>
    </row>
    <row r="4" spans="1:7" ht="57.75">
      <c r="A4" s="243">
        <v>1</v>
      </c>
      <c r="B4" s="216" t="s">
        <v>313</v>
      </c>
      <c r="C4" s="238" t="s">
        <v>382</v>
      </c>
      <c r="D4" s="226">
        <v>5</v>
      </c>
      <c r="E4" s="239" t="s">
        <v>383</v>
      </c>
      <c r="F4" s="244"/>
      <c r="G4" s="244">
        <f>F4*D4</f>
        <v>0</v>
      </c>
    </row>
    <row r="5" spans="1:7" ht="43.5">
      <c r="A5" s="243">
        <v>2</v>
      </c>
      <c r="B5" s="216" t="s">
        <v>313</v>
      </c>
      <c r="C5" s="238" t="s">
        <v>384</v>
      </c>
      <c r="D5" s="226">
        <v>25</v>
      </c>
      <c r="E5" s="239" t="s">
        <v>385</v>
      </c>
      <c r="F5" s="244"/>
      <c r="G5" s="244">
        <f aca="true" t="shared" si="0" ref="G5:G12">F5*D5</f>
        <v>0</v>
      </c>
    </row>
    <row r="6" spans="1:7" ht="43.5">
      <c r="A6" s="243">
        <v>3</v>
      </c>
      <c r="B6" s="216" t="s">
        <v>386</v>
      </c>
      <c r="C6" s="238" t="s">
        <v>387</v>
      </c>
      <c r="D6" s="226">
        <v>1</v>
      </c>
      <c r="E6" s="239" t="s">
        <v>388</v>
      </c>
      <c r="F6" s="244"/>
      <c r="G6" s="244">
        <f t="shared" si="0"/>
        <v>0</v>
      </c>
    </row>
    <row r="7" spans="1:7" ht="72">
      <c r="A7" s="243">
        <v>4</v>
      </c>
      <c r="B7" s="216" t="s">
        <v>386</v>
      </c>
      <c r="C7" s="238" t="s">
        <v>389</v>
      </c>
      <c r="D7" s="226">
        <v>2</v>
      </c>
      <c r="E7" s="239" t="s">
        <v>390</v>
      </c>
      <c r="F7" s="244"/>
      <c r="G7" s="244">
        <f t="shared" si="0"/>
        <v>0</v>
      </c>
    </row>
    <row r="8" spans="1:7" ht="29.25">
      <c r="A8" s="243">
        <v>5</v>
      </c>
      <c r="B8" s="216" t="s">
        <v>386</v>
      </c>
      <c r="C8" s="238" t="s">
        <v>391</v>
      </c>
      <c r="D8" s="226">
        <v>1</v>
      </c>
      <c r="E8" s="239" t="s">
        <v>388</v>
      </c>
      <c r="F8" s="244"/>
      <c r="G8" s="244">
        <f t="shared" si="0"/>
        <v>0</v>
      </c>
    </row>
    <row r="9" spans="1:7" ht="29.25">
      <c r="A9" s="243">
        <v>6</v>
      </c>
      <c r="B9" s="216" t="s">
        <v>316</v>
      </c>
      <c r="C9" s="238" t="s">
        <v>392</v>
      </c>
      <c r="D9" s="226">
        <v>2</v>
      </c>
      <c r="E9" s="239" t="s">
        <v>393</v>
      </c>
      <c r="F9" s="244"/>
      <c r="G9" s="244">
        <f t="shared" si="0"/>
        <v>0</v>
      </c>
    </row>
    <row r="10" spans="1:7" ht="29.25">
      <c r="A10" s="243">
        <v>7</v>
      </c>
      <c r="B10" s="216" t="s">
        <v>316</v>
      </c>
      <c r="C10" s="238" t="s">
        <v>394</v>
      </c>
      <c r="D10" s="226">
        <v>5</v>
      </c>
      <c r="E10" s="239" t="s">
        <v>395</v>
      </c>
      <c r="F10" s="244"/>
      <c r="G10" s="244">
        <f t="shared" si="0"/>
        <v>0</v>
      </c>
    </row>
    <row r="11" spans="1:7" ht="57.75">
      <c r="A11" s="243">
        <v>8</v>
      </c>
      <c r="B11" s="216" t="s">
        <v>313</v>
      </c>
      <c r="C11" s="238" t="s">
        <v>396</v>
      </c>
      <c r="D11" s="226">
        <v>5</v>
      </c>
      <c r="E11" s="239" t="s">
        <v>397</v>
      </c>
      <c r="F11" s="244"/>
      <c r="G11" s="244">
        <f t="shared" si="0"/>
        <v>0</v>
      </c>
    </row>
    <row r="12" spans="1:7" ht="72">
      <c r="A12" s="243">
        <v>9</v>
      </c>
      <c r="B12" s="216" t="s">
        <v>316</v>
      </c>
      <c r="C12" s="238" t="s">
        <v>398</v>
      </c>
      <c r="D12" s="226">
        <v>2</v>
      </c>
      <c r="E12" s="239" t="s">
        <v>399</v>
      </c>
      <c r="F12" s="244"/>
      <c r="G12" s="244">
        <f t="shared" si="0"/>
        <v>0</v>
      </c>
    </row>
    <row r="13" spans="1:7" ht="18">
      <c r="A13" s="440" t="s">
        <v>400</v>
      </c>
      <c r="B13" s="440"/>
      <c r="C13" s="440"/>
      <c r="D13" s="440"/>
      <c r="E13" s="440"/>
      <c r="F13" s="440"/>
      <c r="G13" s="245">
        <f>SUM(G4:G12)</f>
        <v>0</v>
      </c>
    </row>
    <row r="14" spans="1:7" ht="18">
      <c r="A14" s="440" t="s">
        <v>401</v>
      </c>
      <c r="B14" s="440"/>
      <c r="C14" s="440"/>
      <c r="D14" s="440"/>
      <c r="E14" s="440"/>
      <c r="F14" s="440"/>
      <c r="G14" s="246">
        <f>G13/6</f>
        <v>0</v>
      </c>
    </row>
    <row r="15" s="247" customFormat="1" ht="12.75"/>
    <row r="16" s="247" customFormat="1" ht="12.75"/>
    <row r="17" s="247" customFormat="1" ht="12.75"/>
    <row r="18" s="247" customFormat="1" ht="12.75"/>
    <row r="19" s="247" customFormat="1" ht="12.75"/>
    <row r="20" spans="1:7" ht="23.25" customHeight="1">
      <c r="A20" s="445" t="s">
        <v>495</v>
      </c>
      <c r="B20" s="445"/>
      <c r="C20" s="445"/>
      <c r="D20" s="445"/>
      <c r="E20" s="445"/>
      <c r="F20" s="445"/>
      <c r="G20" s="445"/>
    </row>
    <row r="21" spans="1:7" ht="23.25">
      <c r="A21" s="445" t="s">
        <v>359</v>
      </c>
      <c r="B21" s="445"/>
      <c r="C21" s="445"/>
      <c r="D21" s="445"/>
      <c r="E21" s="445"/>
      <c r="F21" s="445"/>
      <c r="G21" s="445"/>
    </row>
    <row r="22" spans="1:7" ht="42.75" customHeight="1">
      <c r="A22" s="223" t="s">
        <v>307</v>
      </c>
      <c r="B22" s="240" t="s">
        <v>308</v>
      </c>
      <c r="C22" s="240" t="s">
        <v>259</v>
      </c>
      <c r="D22" s="241" t="s">
        <v>309</v>
      </c>
      <c r="E22" s="241" t="s">
        <v>360</v>
      </c>
      <c r="F22" s="224" t="s">
        <v>311</v>
      </c>
      <c r="G22" s="224" t="s">
        <v>312</v>
      </c>
    </row>
    <row r="23" spans="1:7" ht="43.5">
      <c r="A23" s="243">
        <v>1</v>
      </c>
      <c r="B23" s="216" t="s">
        <v>316</v>
      </c>
      <c r="C23" s="238" t="s">
        <v>402</v>
      </c>
      <c r="D23" s="216">
        <v>25</v>
      </c>
      <c r="E23" s="239" t="s">
        <v>403</v>
      </c>
      <c r="F23" s="244"/>
      <c r="G23" s="244">
        <f aca="true" t="shared" si="1" ref="G23:G28">F23*D23</f>
        <v>0</v>
      </c>
    </row>
    <row r="24" spans="1:7" ht="57.75">
      <c r="A24" s="243">
        <v>2</v>
      </c>
      <c r="B24" s="216" t="s">
        <v>316</v>
      </c>
      <c r="C24" s="238" t="s">
        <v>404</v>
      </c>
      <c r="D24" s="216">
        <v>5</v>
      </c>
      <c r="E24" s="239" t="s">
        <v>405</v>
      </c>
      <c r="F24" s="244"/>
      <c r="G24" s="244">
        <f t="shared" si="1"/>
        <v>0</v>
      </c>
    </row>
    <row r="25" spans="1:7" ht="57.75">
      <c r="A25" s="243">
        <v>3</v>
      </c>
      <c r="B25" s="216" t="s">
        <v>406</v>
      </c>
      <c r="C25" s="238" t="s">
        <v>407</v>
      </c>
      <c r="D25" s="216">
        <v>25</v>
      </c>
      <c r="E25" s="239" t="s">
        <v>408</v>
      </c>
      <c r="F25" s="244"/>
      <c r="G25" s="244">
        <f t="shared" si="1"/>
        <v>0</v>
      </c>
    </row>
    <row r="26" spans="1:7" ht="57.75">
      <c r="A26" s="243">
        <v>4</v>
      </c>
      <c r="B26" s="216" t="s">
        <v>409</v>
      </c>
      <c r="C26" s="238" t="s">
        <v>410</v>
      </c>
      <c r="D26" s="216">
        <v>50</v>
      </c>
      <c r="E26" s="239" t="s">
        <v>411</v>
      </c>
      <c r="F26" s="244"/>
      <c r="G26" s="244">
        <f t="shared" si="1"/>
        <v>0</v>
      </c>
    </row>
    <row r="27" spans="1:7" ht="57.75">
      <c r="A27" s="243">
        <v>5</v>
      </c>
      <c r="B27" s="216" t="s">
        <v>316</v>
      </c>
      <c r="C27" s="238" t="s">
        <v>412</v>
      </c>
      <c r="D27" s="216">
        <v>5</v>
      </c>
      <c r="E27" s="239" t="s">
        <v>395</v>
      </c>
      <c r="F27" s="244"/>
      <c r="G27" s="244">
        <f t="shared" si="1"/>
        <v>0</v>
      </c>
    </row>
    <row r="28" spans="1:7" ht="57.75">
      <c r="A28" s="243">
        <v>6</v>
      </c>
      <c r="B28" s="216" t="s">
        <v>316</v>
      </c>
      <c r="C28" s="238" t="s">
        <v>413</v>
      </c>
      <c r="D28" s="216">
        <v>3</v>
      </c>
      <c r="E28" s="239" t="s">
        <v>414</v>
      </c>
      <c r="F28" s="244"/>
      <c r="G28" s="244">
        <f t="shared" si="1"/>
        <v>0</v>
      </c>
    </row>
    <row r="29" spans="1:7" ht="18">
      <c r="A29" s="440" t="s">
        <v>400</v>
      </c>
      <c r="B29" s="440"/>
      <c r="C29" s="440"/>
      <c r="D29" s="440"/>
      <c r="E29" s="440"/>
      <c r="F29" s="440"/>
      <c r="G29" s="245">
        <f>SUM(G23:G28)</f>
        <v>0</v>
      </c>
    </row>
    <row r="30" spans="1:7" ht="18">
      <c r="A30" s="440" t="s">
        <v>401</v>
      </c>
      <c r="B30" s="440"/>
      <c r="C30" s="440"/>
      <c r="D30" s="440"/>
      <c r="E30" s="440"/>
      <c r="F30" s="440"/>
      <c r="G30" s="246">
        <f>G29/6</f>
        <v>0</v>
      </c>
    </row>
    <row r="31" spans="1:4" ht="12.75">
      <c r="A31" s="242"/>
      <c r="B31" s="242"/>
      <c r="D31" s="242"/>
    </row>
    <row r="32" spans="1:7" ht="18">
      <c r="A32" s="441" t="s">
        <v>415</v>
      </c>
      <c r="B32" s="441"/>
      <c r="C32" s="441"/>
      <c r="D32" s="441"/>
      <c r="E32" s="441"/>
      <c r="F32" s="441"/>
      <c r="G32" s="248">
        <f>G14+G30</f>
        <v>0</v>
      </c>
    </row>
    <row r="33" spans="1:7" ht="18.75" customHeight="1">
      <c r="A33" s="442" t="s">
        <v>416</v>
      </c>
      <c r="B33" s="443"/>
      <c r="C33" s="443"/>
      <c r="D33" s="443"/>
      <c r="E33" s="443"/>
      <c r="F33" s="444"/>
      <c r="G33" s="245">
        <f>G32/1</f>
        <v>0</v>
      </c>
    </row>
    <row r="34" spans="1:4" ht="12.75">
      <c r="A34" s="242"/>
      <c r="B34" s="242"/>
      <c r="D34" s="242"/>
    </row>
    <row r="35" spans="1:4" ht="12.75">
      <c r="A35" s="242"/>
      <c r="B35" s="242"/>
      <c r="D35" s="242"/>
    </row>
    <row r="36" spans="1:4" ht="12.75">
      <c r="A36" s="242"/>
      <c r="B36" s="242"/>
      <c r="D36" s="242"/>
    </row>
    <row r="37" spans="1:4" ht="12.75">
      <c r="A37" s="242"/>
      <c r="B37" s="242"/>
      <c r="D37" s="242"/>
    </row>
    <row r="38" spans="1:4" ht="12.75">
      <c r="A38" s="242"/>
      <c r="B38" s="242"/>
      <c r="D38" s="242"/>
    </row>
    <row r="39" spans="1:4" ht="12.75">
      <c r="A39" s="242"/>
      <c r="B39" s="242"/>
      <c r="D39" s="242"/>
    </row>
    <row r="40" spans="1:4" ht="12.75">
      <c r="A40" s="242"/>
      <c r="B40" s="242"/>
      <c r="D40" s="242"/>
    </row>
    <row r="41" spans="1:4" ht="12.75">
      <c r="A41" s="242"/>
      <c r="B41" s="242"/>
      <c r="D41" s="242"/>
    </row>
    <row r="42" spans="1:4" ht="12.75">
      <c r="A42" s="242"/>
      <c r="B42" s="242"/>
      <c r="D42" s="242"/>
    </row>
    <row r="43" spans="1:4" ht="12.75">
      <c r="A43" s="242"/>
      <c r="B43" s="242"/>
      <c r="D43" s="242"/>
    </row>
    <row r="44" spans="1:4" ht="12.75">
      <c r="A44" s="242"/>
      <c r="B44" s="242"/>
      <c r="D44" s="242"/>
    </row>
    <row r="45" spans="1:4" ht="12.75">
      <c r="A45" s="242"/>
      <c r="B45" s="242"/>
      <c r="D45" s="242"/>
    </row>
  </sheetData>
  <sheetProtection/>
  <mergeCells count="10">
    <mergeCell ref="A29:F29"/>
    <mergeCell ref="A30:F30"/>
    <mergeCell ref="A32:F32"/>
    <mergeCell ref="A33:F33"/>
    <mergeCell ref="A1:G1"/>
    <mergeCell ref="A2:G2"/>
    <mergeCell ref="A13:F13"/>
    <mergeCell ref="A14:F14"/>
    <mergeCell ref="A20:G20"/>
    <mergeCell ref="A21:G21"/>
  </mergeCells>
  <printOptions horizontalCentered="1"/>
  <pageMargins left="0.2362204724409449" right="0.2362204724409449" top="1.141732283464567" bottom="0.7874015748031497" header="0.15748031496062992" footer="0.31496062992125984"/>
  <pageSetup horizontalDpi="600" verticalDpi="600" orientation="portrait" paperSize="9" scale="68" r:id="rId1"/>
  <rowBreaks count="1" manualBreakCount="1">
    <brk id="1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view="pageLayout" workbookViewId="0" topLeftCell="A11">
      <selection activeCell="G31" sqref="G31"/>
    </sheetView>
  </sheetViews>
  <sheetFormatPr defaultColWidth="9.140625" defaultRowHeight="12.75"/>
  <cols>
    <col min="1" max="1" width="6.421875" style="247" bestFit="1" customWidth="1"/>
    <col min="2" max="2" width="10.8515625" style="247" customWidth="1"/>
    <col min="3" max="3" width="55.00390625" style="247" customWidth="1"/>
    <col min="4" max="4" width="14.421875" style="247" bestFit="1" customWidth="1"/>
    <col min="5" max="5" width="25.140625" style="252" bestFit="1" customWidth="1"/>
    <col min="6" max="6" width="10.140625" style="247" bestFit="1" customWidth="1"/>
    <col min="7" max="7" width="18.00390625" style="247" bestFit="1" customWidth="1"/>
    <col min="8" max="8" width="9.140625" style="247" customWidth="1"/>
    <col min="9" max="9" width="11.421875" style="247" bestFit="1" customWidth="1"/>
    <col min="10" max="16384" width="9.140625" style="247" customWidth="1"/>
  </cols>
  <sheetData>
    <row r="1" spans="1:7" ht="49.5" customHeight="1">
      <c r="A1" s="445" t="s">
        <v>494</v>
      </c>
      <c r="B1" s="445"/>
      <c r="C1" s="445"/>
      <c r="D1" s="445"/>
      <c r="E1" s="445"/>
      <c r="F1" s="445"/>
      <c r="G1" s="445"/>
    </row>
    <row r="2" spans="1:7" ht="23.25">
      <c r="A2" s="445" t="s">
        <v>306</v>
      </c>
      <c r="B2" s="445"/>
      <c r="C2" s="445"/>
      <c r="D2" s="445"/>
      <c r="E2" s="445"/>
      <c r="F2" s="445"/>
      <c r="G2" s="445"/>
    </row>
    <row r="3" spans="1:7" ht="45">
      <c r="A3" s="240" t="s">
        <v>307</v>
      </c>
      <c r="B3" s="240" t="s">
        <v>308</v>
      </c>
      <c r="C3" s="240" t="s">
        <v>259</v>
      </c>
      <c r="D3" s="241" t="s">
        <v>309</v>
      </c>
      <c r="E3" s="241" t="s">
        <v>417</v>
      </c>
      <c r="F3" s="224" t="s">
        <v>311</v>
      </c>
      <c r="G3" s="224" t="s">
        <v>312</v>
      </c>
    </row>
    <row r="4" spans="1:9" ht="72">
      <c r="A4" s="243">
        <v>1</v>
      </c>
      <c r="B4" s="216" t="s">
        <v>418</v>
      </c>
      <c r="C4" s="238" t="s">
        <v>419</v>
      </c>
      <c r="D4" s="226">
        <v>30</v>
      </c>
      <c r="E4" s="226" t="s">
        <v>420</v>
      </c>
      <c r="F4" s="244"/>
      <c r="G4" s="244">
        <f>F4*D4</f>
        <v>0</v>
      </c>
      <c r="I4" s="251"/>
    </row>
    <row r="5" spans="1:9" ht="43.5">
      <c r="A5" s="243">
        <v>2</v>
      </c>
      <c r="B5" s="216" t="s">
        <v>418</v>
      </c>
      <c r="C5" s="238" t="s">
        <v>421</v>
      </c>
      <c r="D5" s="226">
        <v>120</v>
      </c>
      <c r="E5" s="226" t="s">
        <v>422</v>
      </c>
      <c r="F5" s="244"/>
      <c r="G5" s="244">
        <f aca="true" t="shared" si="0" ref="G5:G10">F5*D5</f>
        <v>0</v>
      </c>
      <c r="I5" s="251"/>
    </row>
    <row r="6" spans="1:9" ht="43.5">
      <c r="A6" s="243">
        <v>3</v>
      </c>
      <c r="B6" s="216" t="s">
        <v>418</v>
      </c>
      <c r="C6" s="238" t="s">
        <v>423</v>
      </c>
      <c r="D6" s="226">
        <v>90</v>
      </c>
      <c r="E6" s="226" t="s">
        <v>424</v>
      </c>
      <c r="F6" s="244"/>
      <c r="G6" s="244">
        <f t="shared" si="0"/>
        <v>0</v>
      </c>
      <c r="I6" s="251"/>
    </row>
    <row r="7" spans="1:9" ht="100.5">
      <c r="A7" s="243">
        <v>4</v>
      </c>
      <c r="B7" s="216" t="s">
        <v>425</v>
      </c>
      <c r="C7" s="238" t="s">
        <v>426</v>
      </c>
      <c r="D7" s="226">
        <v>6</v>
      </c>
      <c r="E7" s="226" t="s">
        <v>427</v>
      </c>
      <c r="F7" s="244"/>
      <c r="G7" s="244">
        <f t="shared" si="0"/>
        <v>0</v>
      </c>
      <c r="I7" s="251"/>
    </row>
    <row r="8" spans="1:9" ht="100.5">
      <c r="A8" s="243">
        <v>5</v>
      </c>
      <c r="B8" s="216" t="s">
        <v>425</v>
      </c>
      <c r="C8" s="238" t="s">
        <v>428</v>
      </c>
      <c r="D8" s="226">
        <v>24</v>
      </c>
      <c r="E8" s="226" t="s">
        <v>429</v>
      </c>
      <c r="F8" s="244"/>
      <c r="G8" s="244">
        <f t="shared" si="0"/>
        <v>0</v>
      </c>
      <c r="I8" s="251"/>
    </row>
    <row r="9" spans="1:9" ht="101.25">
      <c r="A9" s="243">
        <v>6</v>
      </c>
      <c r="B9" s="216" t="s">
        <v>425</v>
      </c>
      <c r="C9" s="238" t="s">
        <v>430</v>
      </c>
      <c r="D9" s="226">
        <v>6</v>
      </c>
      <c r="E9" s="226" t="s">
        <v>427</v>
      </c>
      <c r="F9" s="244"/>
      <c r="G9" s="244">
        <f t="shared" si="0"/>
        <v>0</v>
      </c>
      <c r="I9" s="251"/>
    </row>
    <row r="10" spans="1:9" ht="43.5">
      <c r="A10" s="243">
        <v>7</v>
      </c>
      <c r="B10" s="216" t="s">
        <v>431</v>
      </c>
      <c r="C10" s="238" t="s">
        <v>432</v>
      </c>
      <c r="D10" s="226">
        <v>12</v>
      </c>
      <c r="E10" s="226" t="s">
        <v>433</v>
      </c>
      <c r="F10" s="244"/>
      <c r="G10" s="244">
        <f t="shared" si="0"/>
        <v>0</v>
      </c>
      <c r="I10" s="251"/>
    </row>
    <row r="11" spans="1:9" ht="18">
      <c r="A11" s="440" t="s">
        <v>400</v>
      </c>
      <c r="B11" s="440"/>
      <c r="C11" s="440"/>
      <c r="D11" s="440"/>
      <c r="E11" s="440"/>
      <c r="F11" s="440"/>
      <c r="G11" s="245">
        <f>SUM(G4:G10)</f>
        <v>0</v>
      </c>
      <c r="I11" s="251"/>
    </row>
    <row r="12" spans="1:7" ht="18">
      <c r="A12" s="440" t="s">
        <v>401</v>
      </c>
      <c r="B12" s="440"/>
      <c r="C12" s="440"/>
      <c r="D12" s="440"/>
      <c r="E12" s="440"/>
      <c r="F12" s="440"/>
      <c r="G12" s="246">
        <f>G11/6</f>
        <v>0</v>
      </c>
    </row>
    <row r="19" spans="1:7" s="242" customFormat="1" ht="23.25">
      <c r="A19" s="445" t="s">
        <v>484</v>
      </c>
      <c r="B19" s="445"/>
      <c r="C19" s="445"/>
      <c r="D19" s="445"/>
      <c r="E19" s="445"/>
      <c r="F19" s="445"/>
      <c r="G19" s="445"/>
    </row>
    <row r="20" spans="1:7" s="242" customFormat="1" ht="45">
      <c r="A20" s="240" t="s">
        <v>307</v>
      </c>
      <c r="B20" s="240" t="s">
        <v>308</v>
      </c>
      <c r="C20" s="240" t="s">
        <v>259</v>
      </c>
      <c r="D20" s="241" t="s">
        <v>309</v>
      </c>
      <c r="E20" s="241" t="s">
        <v>417</v>
      </c>
      <c r="F20" s="224" t="s">
        <v>311</v>
      </c>
      <c r="G20" s="224" t="s">
        <v>312</v>
      </c>
    </row>
    <row r="21" spans="1:7" ht="58.5">
      <c r="A21" s="243">
        <v>8</v>
      </c>
      <c r="B21" s="216" t="s">
        <v>431</v>
      </c>
      <c r="C21" s="238" t="s">
        <v>434</v>
      </c>
      <c r="D21" s="226">
        <v>2</v>
      </c>
      <c r="E21" s="226" t="s">
        <v>435</v>
      </c>
      <c r="F21" s="244"/>
      <c r="G21" s="244">
        <f aca="true" t="shared" si="1" ref="G21:G26">F21*D21</f>
        <v>0</v>
      </c>
    </row>
    <row r="22" spans="1:7" ht="45">
      <c r="A22" s="243">
        <v>9</v>
      </c>
      <c r="B22" s="216" t="s">
        <v>308</v>
      </c>
      <c r="C22" s="238" t="s">
        <v>436</v>
      </c>
      <c r="D22" s="226">
        <v>1</v>
      </c>
      <c r="E22" s="226" t="s">
        <v>437</v>
      </c>
      <c r="F22" s="244"/>
      <c r="G22" s="244">
        <f t="shared" si="1"/>
        <v>0</v>
      </c>
    </row>
    <row r="23" spans="1:7" ht="29.25">
      <c r="A23" s="243">
        <v>10</v>
      </c>
      <c r="B23" s="216" t="s">
        <v>308</v>
      </c>
      <c r="C23" s="238" t="s">
        <v>438</v>
      </c>
      <c r="D23" s="226">
        <v>1</v>
      </c>
      <c r="E23" s="226" t="s">
        <v>439</v>
      </c>
      <c r="F23" s="244"/>
      <c r="G23" s="244">
        <f t="shared" si="1"/>
        <v>0</v>
      </c>
    </row>
    <row r="24" spans="1:7" ht="30">
      <c r="A24" s="243">
        <v>11</v>
      </c>
      <c r="B24" s="216" t="s">
        <v>308</v>
      </c>
      <c r="C24" s="238" t="s">
        <v>440</v>
      </c>
      <c r="D24" s="226">
        <v>1</v>
      </c>
      <c r="E24" s="226" t="s">
        <v>439</v>
      </c>
      <c r="F24" s="244"/>
      <c r="G24" s="244">
        <f t="shared" si="1"/>
        <v>0</v>
      </c>
    </row>
    <row r="25" spans="1:7" ht="29.25">
      <c r="A25" s="243">
        <v>12</v>
      </c>
      <c r="B25" s="216" t="s">
        <v>418</v>
      </c>
      <c r="C25" s="238" t="s">
        <v>441</v>
      </c>
      <c r="D25" s="226">
        <v>1</v>
      </c>
      <c r="E25" s="226" t="s">
        <v>439</v>
      </c>
      <c r="F25" s="244"/>
      <c r="G25" s="244">
        <f t="shared" si="1"/>
        <v>0</v>
      </c>
    </row>
    <row r="26" spans="1:7" ht="15">
      <c r="A26" s="243">
        <v>13</v>
      </c>
      <c r="B26" s="216" t="s">
        <v>418</v>
      </c>
      <c r="C26" s="238" t="s">
        <v>442</v>
      </c>
      <c r="D26" s="226">
        <v>1</v>
      </c>
      <c r="E26" s="226" t="s">
        <v>439</v>
      </c>
      <c r="F26" s="244"/>
      <c r="G26" s="244">
        <f t="shared" si="1"/>
        <v>0</v>
      </c>
    </row>
    <row r="27" spans="1:7" ht="18">
      <c r="A27" s="440" t="s">
        <v>400</v>
      </c>
      <c r="B27" s="440"/>
      <c r="C27" s="440"/>
      <c r="D27" s="440"/>
      <c r="E27" s="440"/>
      <c r="F27" s="440"/>
      <c r="G27" s="245">
        <f>SUM(G21:G26)</f>
        <v>0</v>
      </c>
    </row>
    <row r="28" spans="1:7" ht="18">
      <c r="A28" s="440" t="s">
        <v>401</v>
      </c>
      <c r="B28" s="440"/>
      <c r="C28" s="440"/>
      <c r="D28" s="440"/>
      <c r="E28" s="440"/>
      <c r="F28" s="440"/>
      <c r="G28" s="246">
        <f>G27/6</f>
        <v>0</v>
      </c>
    </row>
    <row r="30" spans="1:7" s="242" customFormat="1" ht="18">
      <c r="A30" s="441" t="s">
        <v>486</v>
      </c>
      <c r="B30" s="441"/>
      <c r="C30" s="441"/>
      <c r="D30" s="441"/>
      <c r="E30" s="441"/>
      <c r="F30" s="441"/>
      <c r="G30" s="248">
        <f>G12+G28</f>
        <v>0</v>
      </c>
    </row>
    <row r="31" spans="1:7" s="242" customFormat="1" ht="18.75" customHeight="1">
      <c r="A31" s="442" t="s">
        <v>485</v>
      </c>
      <c r="B31" s="443"/>
      <c r="C31" s="443"/>
      <c r="D31" s="443"/>
      <c r="E31" s="443"/>
      <c r="F31" s="444"/>
      <c r="G31" s="245">
        <f>G30/12</f>
        <v>0</v>
      </c>
    </row>
  </sheetData>
  <sheetProtection/>
  <mergeCells count="9">
    <mergeCell ref="A28:F28"/>
    <mergeCell ref="A30:F30"/>
    <mergeCell ref="A31:F31"/>
    <mergeCell ref="A1:G1"/>
    <mergeCell ref="A2:G2"/>
    <mergeCell ref="A11:F11"/>
    <mergeCell ref="A12:F12"/>
    <mergeCell ref="A19:G19"/>
    <mergeCell ref="A27:F27"/>
  </mergeCells>
  <printOptions/>
  <pageMargins left="0.24" right="0.24" top="1.53" bottom="0.7874015748031497" header="0.17" footer="0.17"/>
  <pageSetup horizontalDpi="600" verticalDpi="600" orientation="portrait" paperSize="9" scale="72" r:id="rId1"/>
  <rowBreaks count="1" manualBreakCount="1">
    <brk id="1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workbookViewId="0" topLeftCell="A40">
      <selection activeCell="P4" sqref="P4"/>
    </sheetView>
  </sheetViews>
  <sheetFormatPr defaultColWidth="9.140625" defaultRowHeight="12.75"/>
  <cols>
    <col min="1" max="1" width="9.28125" style="106" bestFit="1" customWidth="1"/>
    <col min="2" max="2" width="9.140625" style="267" customWidth="1"/>
    <col min="3" max="3" width="59.57421875" style="106" customWidth="1"/>
    <col min="4" max="4" width="11.421875" style="106" customWidth="1"/>
    <col min="5" max="5" width="19.421875" style="106" bestFit="1" customWidth="1"/>
    <col min="6" max="6" width="19.57421875" style="106" customWidth="1"/>
    <col min="7" max="7" width="9.7109375" style="106" bestFit="1" customWidth="1"/>
    <col min="8" max="16384" width="9.140625" style="106" customWidth="1"/>
  </cols>
  <sheetData>
    <row r="1" spans="1:6" ht="15.75">
      <c r="A1" s="446" t="s">
        <v>492</v>
      </c>
      <c r="B1" s="447"/>
      <c r="C1" s="447"/>
      <c r="D1" s="447"/>
      <c r="E1" s="447"/>
      <c r="F1" s="447"/>
    </row>
    <row r="2" spans="1:6" ht="15.75">
      <c r="A2" s="448" t="s">
        <v>443</v>
      </c>
      <c r="B2" s="448"/>
      <c r="C2" s="448"/>
      <c r="D2" s="448"/>
      <c r="E2" s="448"/>
      <c r="F2" s="448"/>
    </row>
    <row r="3" spans="1:6" ht="15.75">
      <c r="A3" s="253" t="s">
        <v>307</v>
      </c>
      <c r="B3" s="253" t="s">
        <v>308</v>
      </c>
      <c r="C3" s="253" t="s">
        <v>259</v>
      </c>
      <c r="D3" s="254" t="s">
        <v>444</v>
      </c>
      <c r="E3" s="254" t="s">
        <v>311</v>
      </c>
      <c r="F3" s="254" t="s">
        <v>312</v>
      </c>
    </row>
    <row r="4" spans="1:6" ht="30">
      <c r="A4" s="255">
        <v>1</v>
      </c>
      <c r="B4" s="221" t="s">
        <v>308</v>
      </c>
      <c r="C4" s="256" t="s">
        <v>445</v>
      </c>
      <c r="D4" s="221">
        <v>2</v>
      </c>
      <c r="E4" s="257"/>
      <c r="F4" s="257">
        <f>E4*D4</f>
        <v>0</v>
      </c>
    </row>
    <row r="5" spans="1:6" ht="30">
      <c r="A5" s="255">
        <v>2</v>
      </c>
      <c r="B5" s="221" t="s">
        <v>308</v>
      </c>
      <c r="C5" s="258" t="s">
        <v>446</v>
      </c>
      <c r="D5" s="221">
        <v>10</v>
      </c>
      <c r="E5" s="257"/>
      <c r="F5" s="257">
        <f aca="true" t="shared" si="0" ref="F5:F33">E5*D5</f>
        <v>0</v>
      </c>
    </row>
    <row r="6" spans="1:6" ht="15">
      <c r="A6" s="255">
        <v>3</v>
      </c>
      <c r="B6" s="221" t="s">
        <v>308</v>
      </c>
      <c r="C6" s="256" t="s">
        <v>447</v>
      </c>
      <c r="D6" s="221">
        <v>1</v>
      </c>
      <c r="E6" s="257"/>
      <c r="F6" s="257">
        <f t="shared" si="0"/>
        <v>0</v>
      </c>
    </row>
    <row r="7" spans="1:6" ht="30">
      <c r="A7" s="255">
        <v>4</v>
      </c>
      <c r="B7" s="221" t="s">
        <v>308</v>
      </c>
      <c r="C7" s="256" t="s">
        <v>448</v>
      </c>
      <c r="D7" s="221">
        <v>1</v>
      </c>
      <c r="E7" s="257"/>
      <c r="F7" s="257">
        <f t="shared" si="0"/>
        <v>0</v>
      </c>
    </row>
    <row r="8" spans="1:6" ht="15">
      <c r="A8" s="255">
        <v>5</v>
      </c>
      <c r="B8" s="221" t="s">
        <v>308</v>
      </c>
      <c r="C8" s="256" t="s">
        <v>449</v>
      </c>
      <c r="D8" s="221">
        <v>1</v>
      </c>
      <c r="E8" s="257"/>
      <c r="F8" s="257">
        <f t="shared" si="0"/>
        <v>0</v>
      </c>
    </row>
    <row r="9" spans="1:6" ht="15">
      <c r="A9" s="255">
        <v>6</v>
      </c>
      <c r="B9" s="221" t="s">
        <v>308</v>
      </c>
      <c r="C9" s="256" t="s">
        <v>450</v>
      </c>
      <c r="D9" s="221">
        <v>2</v>
      </c>
      <c r="E9" s="257"/>
      <c r="F9" s="257">
        <f t="shared" si="0"/>
        <v>0</v>
      </c>
    </row>
    <row r="10" spans="1:6" ht="15">
      <c r="A10" s="255">
        <v>7</v>
      </c>
      <c r="B10" s="221" t="s">
        <v>308</v>
      </c>
      <c r="C10" s="256" t="s">
        <v>451</v>
      </c>
      <c r="D10" s="221">
        <v>1</v>
      </c>
      <c r="E10" s="257"/>
      <c r="F10" s="257">
        <f t="shared" si="0"/>
        <v>0</v>
      </c>
    </row>
    <row r="11" spans="1:6" ht="15">
      <c r="A11" s="255">
        <v>8</v>
      </c>
      <c r="B11" s="221" t="s">
        <v>308</v>
      </c>
      <c r="C11" s="256" t="s">
        <v>452</v>
      </c>
      <c r="D11" s="221">
        <v>2</v>
      </c>
      <c r="E11" s="257"/>
      <c r="F11" s="257">
        <f t="shared" si="0"/>
        <v>0</v>
      </c>
    </row>
    <row r="12" spans="1:6" ht="30">
      <c r="A12" s="255">
        <v>9</v>
      </c>
      <c r="B12" s="221" t="s">
        <v>308</v>
      </c>
      <c r="C12" s="256" t="s">
        <v>453</v>
      </c>
      <c r="D12" s="221">
        <v>1</v>
      </c>
      <c r="E12" s="257"/>
      <c r="F12" s="257">
        <f t="shared" si="0"/>
        <v>0</v>
      </c>
    </row>
    <row r="13" spans="1:7" ht="30">
      <c r="A13" s="255">
        <v>10</v>
      </c>
      <c r="B13" s="221" t="s">
        <v>308</v>
      </c>
      <c r="C13" s="256" t="s">
        <v>454</v>
      </c>
      <c r="D13" s="221">
        <v>1</v>
      </c>
      <c r="E13" s="259"/>
      <c r="F13" s="257">
        <f t="shared" si="0"/>
        <v>0</v>
      </c>
      <c r="G13" s="260"/>
    </row>
    <row r="14" spans="1:6" ht="15">
      <c r="A14" s="255">
        <v>11</v>
      </c>
      <c r="B14" s="221" t="s">
        <v>308</v>
      </c>
      <c r="C14" s="256" t="s">
        <v>455</v>
      </c>
      <c r="D14" s="221">
        <v>2</v>
      </c>
      <c r="E14" s="257"/>
      <c r="F14" s="257">
        <f t="shared" si="0"/>
        <v>0</v>
      </c>
    </row>
    <row r="15" spans="1:6" ht="15">
      <c r="A15" s="255">
        <v>12</v>
      </c>
      <c r="B15" s="221" t="s">
        <v>308</v>
      </c>
      <c r="C15" s="256" t="s">
        <v>456</v>
      </c>
      <c r="D15" s="221">
        <v>2</v>
      </c>
      <c r="E15" s="257"/>
      <c r="F15" s="257">
        <f t="shared" si="0"/>
        <v>0</v>
      </c>
    </row>
    <row r="16" spans="1:6" ht="15">
      <c r="A16" s="255">
        <v>13</v>
      </c>
      <c r="B16" s="221" t="s">
        <v>308</v>
      </c>
      <c r="C16" s="256" t="s">
        <v>457</v>
      </c>
      <c r="D16" s="221">
        <v>1</v>
      </c>
      <c r="E16" s="257"/>
      <c r="F16" s="257">
        <f t="shared" si="0"/>
        <v>0</v>
      </c>
    </row>
    <row r="17" spans="1:6" ht="15">
      <c r="A17" s="255">
        <v>14</v>
      </c>
      <c r="B17" s="221" t="s">
        <v>308</v>
      </c>
      <c r="C17" s="256" t="s">
        <v>458</v>
      </c>
      <c r="D17" s="221">
        <v>4</v>
      </c>
      <c r="E17" s="257"/>
      <c r="F17" s="257">
        <f t="shared" si="0"/>
        <v>0</v>
      </c>
    </row>
    <row r="18" spans="1:6" ht="15">
      <c r="A18" s="255">
        <v>15</v>
      </c>
      <c r="B18" s="221" t="s">
        <v>308</v>
      </c>
      <c r="C18" s="256" t="s">
        <v>459</v>
      </c>
      <c r="D18" s="221">
        <v>1</v>
      </c>
      <c r="E18" s="257"/>
      <c r="F18" s="257">
        <f t="shared" si="0"/>
        <v>0</v>
      </c>
    </row>
    <row r="19" spans="1:6" ht="30">
      <c r="A19" s="255">
        <v>16</v>
      </c>
      <c r="B19" s="221" t="s">
        <v>308</v>
      </c>
      <c r="C19" s="256" t="s">
        <v>460</v>
      </c>
      <c r="D19" s="221">
        <v>6</v>
      </c>
      <c r="E19" s="257"/>
      <c r="F19" s="257">
        <f t="shared" si="0"/>
        <v>0</v>
      </c>
    </row>
    <row r="20" spans="1:6" ht="45">
      <c r="A20" s="255">
        <v>17</v>
      </c>
      <c r="B20" s="221" t="s">
        <v>308</v>
      </c>
      <c r="C20" s="258" t="s">
        <v>461</v>
      </c>
      <c r="D20" s="221">
        <v>1</v>
      </c>
      <c r="E20" s="257"/>
      <c r="F20" s="257">
        <f t="shared" si="0"/>
        <v>0</v>
      </c>
    </row>
    <row r="21" spans="1:6" ht="15">
      <c r="A21" s="255">
        <v>18</v>
      </c>
      <c r="B21" s="221" t="s">
        <v>308</v>
      </c>
      <c r="C21" s="256" t="s">
        <v>462</v>
      </c>
      <c r="D21" s="221">
        <v>1</v>
      </c>
      <c r="E21" s="257"/>
      <c r="F21" s="257">
        <f t="shared" si="0"/>
        <v>0</v>
      </c>
    </row>
    <row r="22" spans="1:6" ht="15">
      <c r="A22" s="255">
        <v>19</v>
      </c>
      <c r="B22" s="221" t="s">
        <v>308</v>
      </c>
      <c r="C22" s="256" t="s">
        <v>463</v>
      </c>
      <c r="D22" s="221">
        <v>2</v>
      </c>
      <c r="E22" s="257"/>
      <c r="F22" s="257">
        <f t="shared" si="0"/>
        <v>0</v>
      </c>
    </row>
    <row r="23" spans="1:6" ht="15">
      <c r="A23" s="255">
        <v>20</v>
      </c>
      <c r="B23" s="221" t="s">
        <v>308</v>
      </c>
      <c r="C23" s="256" t="s">
        <v>464</v>
      </c>
      <c r="D23" s="221">
        <v>2</v>
      </c>
      <c r="E23" s="257"/>
      <c r="F23" s="257">
        <f t="shared" si="0"/>
        <v>0</v>
      </c>
    </row>
    <row r="24" spans="1:6" ht="15">
      <c r="A24" s="255">
        <v>21</v>
      </c>
      <c r="B24" s="221" t="s">
        <v>308</v>
      </c>
      <c r="C24" s="256" t="s">
        <v>465</v>
      </c>
      <c r="D24" s="221">
        <v>2</v>
      </c>
      <c r="E24" s="257"/>
      <c r="F24" s="257">
        <f t="shared" si="0"/>
        <v>0</v>
      </c>
    </row>
    <row r="25" spans="1:6" ht="15">
      <c r="A25" s="255">
        <v>22</v>
      </c>
      <c r="B25" s="221" t="s">
        <v>308</v>
      </c>
      <c r="C25" s="256" t="s">
        <v>466</v>
      </c>
      <c r="D25" s="221">
        <v>1</v>
      </c>
      <c r="E25" s="257"/>
      <c r="F25" s="257">
        <f t="shared" si="0"/>
        <v>0</v>
      </c>
    </row>
    <row r="26" spans="1:6" ht="15">
      <c r="A26" s="255">
        <v>23</v>
      </c>
      <c r="B26" s="221" t="s">
        <v>308</v>
      </c>
      <c r="C26" s="256" t="s">
        <v>467</v>
      </c>
      <c r="D26" s="221">
        <v>2</v>
      </c>
      <c r="E26" s="257"/>
      <c r="F26" s="257">
        <f t="shared" si="0"/>
        <v>0</v>
      </c>
    </row>
    <row r="27" spans="1:6" ht="30">
      <c r="A27" s="255">
        <v>24</v>
      </c>
      <c r="B27" s="221" t="s">
        <v>308</v>
      </c>
      <c r="C27" s="258" t="s">
        <v>468</v>
      </c>
      <c r="D27" s="221">
        <v>1</v>
      </c>
      <c r="E27" s="257"/>
      <c r="F27" s="257">
        <f t="shared" si="0"/>
        <v>0</v>
      </c>
    </row>
    <row r="28" spans="1:6" ht="15">
      <c r="A28" s="255">
        <v>25</v>
      </c>
      <c r="B28" s="221" t="s">
        <v>308</v>
      </c>
      <c r="C28" s="256" t="s">
        <v>469</v>
      </c>
      <c r="D28" s="221">
        <v>2</v>
      </c>
      <c r="E28" s="257"/>
      <c r="F28" s="257">
        <f t="shared" si="0"/>
        <v>0</v>
      </c>
    </row>
    <row r="29" spans="1:6" ht="30">
      <c r="A29" s="255">
        <v>26</v>
      </c>
      <c r="B29" s="221" t="s">
        <v>308</v>
      </c>
      <c r="C29" s="256" t="s">
        <v>470</v>
      </c>
      <c r="D29" s="221">
        <v>1</v>
      </c>
      <c r="E29" s="257"/>
      <c r="F29" s="257">
        <f t="shared" si="0"/>
        <v>0</v>
      </c>
    </row>
    <row r="30" spans="1:6" ht="75">
      <c r="A30" s="255">
        <v>27</v>
      </c>
      <c r="B30" s="221" t="s">
        <v>308</v>
      </c>
      <c r="C30" s="258" t="s">
        <v>471</v>
      </c>
      <c r="D30" s="221">
        <v>2</v>
      </c>
      <c r="E30" s="257"/>
      <c r="F30" s="257">
        <f t="shared" si="0"/>
        <v>0</v>
      </c>
    </row>
    <row r="31" spans="1:6" ht="75">
      <c r="A31" s="255">
        <v>28</v>
      </c>
      <c r="B31" s="221" t="s">
        <v>308</v>
      </c>
      <c r="C31" s="258" t="s">
        <v>472</v>
      </c>
      <c r="D31" s="221">
        <v>2</v>
      </c>
      <c r="E31" s="257"/>
      <c r="F31" s="257">
        <f t="shared" si="0"/>
        <v>0</v>
      </c>
    </row>
    <row r="32" spans="1:6" ht="75">
      <c r="A32" s="255">
        <v>29</v>
      </c>
      <c r="B32" s="221" t="s">
        <v>308</v>
      </c>
      <c r="C32" s="256" t="s">
        <v>473</v>
      </c>
      <c r="D32" s="221">
        <v>4</v>
      </c>
      <c r="E32" s="257"/>
      <c r="F32" s="257">
        <f t="shared" si="0"/>
        <v>0</v>
      </c>
    </row>
    <row r="33" spans="1:6" ht="15">
      <c r="A33" s="255">
        <v>30</v>
      </c>
      <c r="B33" s="221" t="s">
        <v>308</v>
      </c>
      <c r="C33" s="256" t="s">
        <v>474</v>
      </c>
      <c r="D33" s="221">
        <v>1</v>
      </c>
      <c r="E33" s="261"/>
      <c r="F33" s="257">
        <f t="shared" si="0"/>
        <v>0</v>
      </c>
    </row>
    <row r="34" spans="1:7" s="264" customFormat="1" ht="15.75">
      <c r="A34" s="449" t="s">
        <v>400</v>
      </c>
      <c r="B34" s="449"/>
      <c r="C34" s="449"/>
      <c r="D34" s="450"/>
      <c r="E34" s="262"/>
      <c r="F34" s="263">
        <f>SUM(F4:F33)</f>
        <v>0</v>
      </c>
      <c r="G34" s="106"/>
    </row>
    <row r="35" spans="1:7" s="264" customFormat="1" ht="15.75">
      <c r="A35" s="449" t="s">
        <v>475</v>
      </c>
      <c r="B35" s="449"/>
      <c r="C35" s="449"/>
      <c r="D35" s="449"/>
      <c r="E35" s="265"/>
      <c r="F35" s="266">
        <f>F34*0.5%</f>
        <v>0</v>
      </c>
      <c r="G35" s="106"/>
    </row>
    <row r="36" spans="1:6" ht="15.75">
      <c r="A36" s="449" t="s">
        <v>476</v>
      </c>
      <c r="B36" s="449"/>
      <c r="C36" s="449"/>
      <c r="D36" s="449"/>
      <c r="E36" s="265"/>
      <c r="F36" s="266">
        <f>(F34*0.8)/(12*8)</f>
        <v>0</v>
      </c>
    </row>
    <row r="37" spans="1:6" ht="15.75">
      <c r="A37" s="449" t="s">
        <v>477</v>
      </c>
      <c r="B37" s="449"/>
      <c r="C37" s="449"/>
      <c r="D37" s="449"/>
      <c r="E37" s="265"/>
      <c r="F37" s="266">
        <f>F35+F36/9</f>
        <v>0</v>
      </c>
    </row>
    <row r="38" spans="4:6" ht="15">
      <c r="D38" s="454"/>
      <c r="E38" s="454"/>
      <c r="F38" s="268"/>
    </row>
    <row r="40" spans="1:6" ht="15.75">
      <c r="A40" s="455" t="s">
        <v>493</v>
      </c>
      <c r="B40" s="447"/>
      <c r="C40" s="447"/>
      <c r="D40" s="447"/>
      <c r="E40" s="447"/>
      <c r="F40" s="447"/>
    </row>
    <row r="41" spans="1:6" ht="15.75">
      <c r="A41" s="269" t="s">
        <v>307</v>
      </c>
      <c r="B41" s="269" t="s">
        <v>308</v>
      </c>
      <c r="C41" s="269" t="s">
        <v>276</v>
      </c>
      <c r="D41" s="269" t="s">
        <v>478</v>
      </c>
      <c r="E41" s="269" t="s">
        <v>311</v>
      </c>
      <c r="F41" s="269" t="s">
        <v>312</v>
      </c>
    </row>
    <row r="42" spans="1:7" ht="31.5">
      <c r="A42" s="255">
        <v>1</v>
      </c>
      <c r="B42" s="219" t="s">
        <v>308</v>
      </c>
      <c r="C42" s="221" t="s">
        <v>479</v>
      </c>
      <c r="D42" s="270" t="s">
        <v>480</v>
      </c>
      <c r="E42" s="220"/>
      <c r="F42" s="220">
        <f>E42</f>
        <v>0</v>
      </c>
      <c r="G42" s="271"/>
    </row>
    <row r="43" spans="1:7" ht="18.75" customHeight="1">
      <c r="A43" s="450" t="s">
        <v>511</v>
      </c>
      <c r="B43" s="465"/>
      <c r="C43" s="465"/>
      <c r="D43" s="465"/>
      <c r="E43" s="466"/>
      <c r="F43" s="266">
        <f>F42</f>
        <v>0</v>
      </c>
      <c r="G43" s="271"/>
    </row>
    <row r="47" spans="1:6" ht="110.25" customHeight="1" hidden="1">
      <c r="A47" s="456" t="s">
        <v>488</v>
      </c>
      <c r="B47" s="457"/>
      <c r="C47" s="457"/>
      <c r="D47" s="457"/>
      <c r="E47" s="457"/>
      <c r="F47" s="458"/>
    </row>
    <row r="48" spans="1:6" ht="15" hidden="1">
      <c r="A48" s="459" t="s">
        <v>489</v>
      </c>
      <c r="B48" s="460"/>
      <c r="C48" s="460"/>
      <c r="D48" s="460"/>
      <c r="E48" s="460"/>
      <c r="F48" s="461"/>
    </row>
    <row r="49" spans="1:6" ht="15" hidden="1">
      <c r="A49" s="462" t="s">
        <v>490</v>
      </c>
      <c r="B49" s="463"/>
      <c r="C49" s="463"/>
      <c r="D49" s="463"/>
      <c r="E49" s="463"/>
      <c r="F49" s="464"/>
    </row>
    <row r="50" spans="1:6" ht="15" hidden="1">
      <c r="A50" s="462" t="s">
        <v>481</v>
      </c>
      <c r="B50" s="463"/>
      <c r="C50" s="463"/>
      <c r="D50" s="463"/>
      <c r="E50" s="463"/>
      <c r="F50" s="464"/>
    </row>
    <row r="51" spans="1:6" ht="30" customHeight="1" hidden="1">
      <c r="A51" s="451" t="s">
        <v>482</v>
      </c>
      <c r="B51" s="452"/>
      <c r="C51" s="452"/>
      <c r="D51" s="452"/>
      <c r="E51" s="452"/>
      <c r="F51" s="453"/>
    </row>
  </sheetData>
  <sheetProtection/>
  <mergeCells count="14">
    <mergeCell ref="A51:F51"/>
    <mergeCell ref="D38:E38"/>
    <mergeCell ref="A40:F40"/>
    <mergeCell ref="A47:F47"/>
    <mergeCell ref="A48:F48"/>
    <mergeCell ref="A49:F49"/>
    <mergeCell ref="A50:F50"/>
    <mergeCell ref="A43:E43"/>
    <mergeCell ref="A1:F1"/>
    <mergeCell ref="A2:F2"/>
    <mergeCell ref="A34:D34"/>
    <mergeCell ref="A35:D35"/>
    <mergeCell ref="A36:D36"/>
    <mergeCell ref="A37:D37"/>
  </mergeCells>
  <printOptions/>
  <pageMargins left="0.24" right="0.24" top="1.29" bottom="0.94" header="0.17" footer="0.17"/>
  <pageSetup horizontalDpi="600" verticalDpi="600" orientation="portrait" paperSize="9" scale="78" r:id="rId1"/>
  <rowBreaks count="1" manualBreakCount="1">
    <brk id="37" max="5" man="1"/>
  </rowBreaks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48"/>
  <sheetViews>
    <sheetView zoomScalePageLayoutView="0" workbookViewId="0" topLeftCell="A70">
      <selection activeCell="C97" sqref="C97"/>
    </sheetView>
  </sheetViews>
  <sheetFormatPr defaultColWidth="9.140625" defaultRowHeight="12.75"/>
  <cols>
    <col min="1" max="1" width="53.00390625" style="0" customWidth="1"/>
    <col min="2" max="2" width="10.140625" style="0" bestFit="1" customWidth="1"/>
    <col min="3" max="3" width="29.421875" style="0" customWidth="1"/>
    <col min="4" max="4" width="25.57421875" style="0" customWidth="1"/>
    <col min="5" max="5" width="11.8515625" style="0" bestFit="1" customWidth="1"/>
  </cols>
  <sheetData>
    <row r="1" spans="1:5" ht="15.75">
      <c r="A1" s="124" t="s">
        <v>169</v>
      </c>
      <c r="B1" s="106"/>
      <c r="C1" s="106"/>
      <c r="D1" s="106"/>
      <c r="E1" s="106"/>
    </row>
    <row r="2" spans="1:5" ht="16.5" thickBot="1">
      <c r="A2" s="124" t="s">
        <v>170</v>
      </c>
      <c r="B2" s="106"/>
      <c r="C2" s="106"/>
      <c r="D2" s="106"/>
      <c r="E2" s="106"/>
    </row>
    <row r="3" spans="1:4" ht="48.75" customHeight="1" thickBot="1" thickTop="1">
      <c r="A3" s="116" t="s">
        <v>171</v>
      </c>
      <c r="B3" s="117" t="s">
        <v>0</v>
      </c>
      <c r="C3" s="125" t="s">
        <v>172</v>
      </c>
      <c r="D3" s="117" t="s">
        <v>173</v>
      </c>
    </row>
    <row r="4" spans="1:4" ht="31.5" thickBot="1" thickTop="1">
      <c r="A4" s="148" t="s">
        <v>73</v>
      </c>
      <c r="B4" s="151">
        <v>0.0042</v>
      </c>
      <c r="C4" s="150" t="s">
        <v>174</v>
      </c>
      <c r="D4" s="126" t="s">
        <v>250</v>
      </c>
    </row>
    <row r="5" spans="1:4" ht="30.75" customHeight="1" thickBot="1" thickTop="1">
      <c r="A5" s="148" t="s">
        <v>74</v>
      </c>
      <c r="B5" s="150" t="s">
        <v>175</v>
      </c>
      <c r="C5" s="123" t="s">
        <v>251</v>
      </c>
      <c r="D5" s="126" t="s">
        <v>252</v>
      </c>
    </row>
    <row r="6" spans="1:4" ht="75.75" thickTop="1">
      <c r="A6" s="148" t="s">
        <v>136</v>
      </c>
      <c r="B6" s="151">
        <v>0.0194</v>
      </c>
      <c r="C6" s="150" t="s">
        <v>176</v>
      </c>
      <c r="D6" s="126" t="s">
        <v>253</v>
      </c>
    </row>
    <row r="7" spans="1:5" ht="60.75" customHeight="1" thickBot="1">
      <c r="A7" s="119" t="s">
        <v>75</v>
      </c>
      <c r="B7" s="494" t="s">
        <v>246</v>
      </c>
      <c r="C7" s="495"/>
      <c r="D7" s="495"/>
      <c r="E7" s="110"/>
    </row>
    <row r="8" spans="1:4" ht="31.5" thickBot="1" thickTop="1">
      <c r="A8" s="148" t="s">
        <v>76</v>
      </c>
      <c r="B8" s="149">
        <v>0.0001</v>
      </c>
      <c r="C8" s="123" t="s">
        <v>247</v>
      </c>
      <c r="D8" s="126" t="s">
        <v>248</v>
      </c>
    </row>
    <row r="9" spans="1:4" ht="40.5" customHeight="1" thickTop="1">
      <c r="A9" s="148" t="s">
        <v>177</v>
      </c>
      <c r="B9" s="151">
        <v>0.0436</v>
      </c>
      <c r="C9" s="150" t="s">
        <v>249</v>
      </c>
      <c r="D9" s="148" t="s">
        <v>178</v>
      </c>
    </row>
    <row r="10" spans="1:5" ht="15">
      <c r="A10" s="128"/>
      <c r="B10" s="106"/>
      <c r="C10" s="106"/>
      <c r="D10" s="106"/>
      <c r="E10" s="106"/>
    </row>
    <row r="11" spans="1:5" ht="15.75">
      <c r="A11" s="430" t="s">
        <v>179</v>
      </c>
      <c r="B11" s="430"/>
      <c r="C11" s="430"/>
      <c r="D11" s="430"/>
      <c r="E11" s="106"/>
    </row>
    <row r="12" spans="1:5" ht="16.5" thickBot="1">
      <c r="A12" s="496" t="s">
        <v>180</v>
      </c>
      <c r="B12" s="497"/>
      <c r="C12" s="497"/>
      <c r="D12" s="498"/>
      <c r="E12" s="106"/>
    </row>
    <row r="13" spans="1:5" ht="16.5" thickBot="1">
      <c r="A13" s="129" t="s">
        <v>171</v>
      </c>
      <c r="B13" s="118" t="s">
        <v>0</v>
      </c>
      <c r="C13" s="118" t="s">
        <v>172</v>
      </c>
      <c r="D13" s="118" t="s">
        <v>173</v>
      </c>
      <c r="E13" s="106"/>
    </row>
    <row r="14" spans="1:5" ht="31.5" thickBot="1" thickTop="1">
      <c r="A14" s="130" t="s">
        <v>181</v>
      </c>
      <c r="B14" s="131">
        <v>0.2</v>
      </c>
      <c r="C14" s="132" t="s">
        <v>182</v>
      </c>
      <c r="D14" s="127" t="s">
        <v>183</v>
      </c>
      <c r="E14" s="106"/>
    </row>
    <row r="15" spans="1:5" ht="31.5" thickBot="1" thickTop="1">
      <c r="A15" s="130" t="s">
        <v>184</v>
      </c>
      <c r="B15" s="131">
        <v>0.015</v>
      </c>
      <c r="C15" s="132" t="s">
        <v>182</v>
      </c>
      <c r="D15" s="127" t="s">
        <v>185</v>
      </c>
      <c r="E15" s="106"/>
    </row>
    <row r="16" spans="1:5" ht="31.5" thickBot="1" thickTop="1">
      <c r="A16" s="130" t="s">
        <v>186</v>
      </c>
      <c r="B16" s="131">
        <v>0.01</v>
      </c>
      <c r="C16" s="132" t="s">
        <v>182</v>
      </c>
      <c r="D16" s="127" t="s">
        <v>187</v>
      </c>
      <c r="E16" s="106"/>
    </row>
    <row r="17" spans="1:5" ht="31.5" thickBot="1" thickTop="1">
      <c r="A17" s="130" t="s">
        <v>53</v>
      </c>
      <c r="B17" s="131">
        <v>0.002</v>
      </c>
      <c r="C17" s="132" t="s">
        <v>182</v>
      </c>
      <c r="D17" s="127" t="s">
        <v>188</v>
      </c>
      <c r="E17" s="106"/>
    </row>
    <row r="18" spans="1:5" ht="31.5" thickBot="1" thickTop="1">
      <c r="A18" s="130" t="s">
        <v>189</v>
      </c>
      <c r="B18" s="131">
        <v>0.025</v>
      </c>
      <c r="C18" s="132" t="s">
        <v>182</v>
      </c>
      <c r="D18" s="127" t="s">
        <v>190</v>
      </c>
      <c r="E18" s="106"/>
    </row>
    <row r="19" spans="1:5" ht="31.5" thickBot="1" thickTop="1">
      <c r="A19" s="154" t="s">
        <v>4</v>
      </c>
      <c r="B19" s="151">
        <v>0.08</v>
      </c>
      <c r="C19" s="148" t="s">
        <v>182</v>
      </c>
      <c r="D19" s="126" t="s">
        <v>254</v>
      </c>
      <c r="E19" s="106"/>
    </row>
    <row r="20" spans="1:5" ht="30.75" thickTop="1">
      <c r="A20" s="154" t="s">
        <v>113</v>
      </c>
      <c r="B20" s="151">
        <v>0.0501</v>
      </c>
      <c r="C20" s="148" t="s">
        <v>182</v>
      </c>
      <c r="D20" s="126" t="s">
        <v>191</v>
      </c>
      <c r="E20" s="106"/>
    </row>
    <row r="21" spans="1:5" ht="15.75" customHeight="1" thickBot="1">
      <c r="A21" s="130"/>
      <c r="B21" s="152"/>
      <c r="C21" s="119"/>
      <c r="D21" s="133">
        <v>39618</v>
      </c>
      <c r="E21" s="106"/>
    </row>
    <row r="22" spans="1:5" ht="31.5" thickBot="1" thickTop="1">
      <c r="A22" s="130" t="s">
        <v>56</v>
      </c>
      <c r="B22" s="131">
        <v>0.006</v>
      </c>
      <c r="C22" s="132" t="s">
        <v>182</v>
      </c>
      <c r="D22" s="127" t="s">
        <v>192</v>
      </c>
      <c r="E22" s="106"/>
    </row>
    <row r="23" spans="1:5" ht="16.5" thickBot="1" thickTop="1">
      <c r="A23" s="108"/>
      <c r="B23" s="113"/>
      <c r="C23" s="113"/>
      <c r="D23" s="113"/>
      <c r="E23" s="106"/>
    </row>
    <row r="24" spans="1:5" ht="16.5" thickBot="1">
      <c r="A24" s="488" t="s">
        <v>193</v>
      </c>
      <c r="B24" s="489"/>
      <c r="C24" s="489"/>
      <c r="D24" s="490"/>
      <c r="E24" s="106"/>
    </row>
    <row r="25" spans="1:5" ht="17.25" thickBot="1" thickTop="1">
      <c r="A25" s="129" t="s">
        <v>171</v>
      </c>
      <c r="B25" s="118" t="s">
        <v>0</v>
      </c>
      <c r="C25" s="118" t="s">
        <v>172</v>
      </c>
      <c r="D25" s="118" t="s">
        <v>173</v>
      </c>
      <c r="E25" s="106"/>
    </row>
    <row r="26" spans="1:5" ht="17.25" thickBot="1" thickTop="1">
      <c r="A26" s="130" t="s">
        <v>61</v>
      </c>
      <c r="B26" s="131">
        <v>0.0909</v>
      </c>
      <c r="C26" s="127" t="s">
        <v>194</v>
      </c>
      <c r="D26" s="127" t="s">
        <v>195</v>
      </c>
      <c r="E26" s="106"/>
    </row>
    <row r="27" spans="1:5" ht="31.5" thickBot="1" thickTop="1">
      <c r="A27" s="130" t="s">
        <v>196</v>
      </c>
      <c r="B27" s="131">
        <v>0.0303</v>
      </c>
      <c r="C27" s="127" t="s">
        <v>197</v>
      </c>
      <c r="D27" s="127" t="s">
        <v>198</v>
      </c>
      <c r="E27" s="106"/>
    </row>
    <row r="28" spans="1:5" ht="32.25" customHeight="1" thickTop="1">
      <c r="A28" s="134" t="s">
        <v>255</v>
      </c>
      <c r="B28" s="491" t="s">
        <v>201</v>
      </c>
      <c r="C28" s="492"/>
      <c r="D28" s="493"/>
      <c r="E28" s="106"/>
    </row>
    <row r="29" spans="1:5" ht="16.5" thickBot="1">
      <c r="A29" s="124" t="s">
        <v>202</v>
      </c>
      <c r="B29" s="106"/>
      <c r="C29" s="106"/>
      <c r="D29" s="106"/>
      <c r="E29" s="106"/>
    </row>
    <row r="30" spans="1:5" ht="17.25" thickBot="1" thickTop="1">
      <c r="A30" s="116" t="s">
        <v>171</v>
      </c>
      <c r="B30" s="117" t="s">
        <v>0</v>
      </c>
      <c r="C30" s="117" t="s">
        <v>172</v>
      </c>
      <c r="D30" s="117" t="s">
        <v>173</v>
      </c>
      <c r="E30" s="106"/>
    </row>
    <row r="31" spans="1:5" ht="30.75" thickTop="1">
      <c r="A31" s="499" t="s">
        <v>66</v>
      </c>
      <c r="B31" s="467">
        <v>0.0003</v>
      </c>
      <c r="C31" s="469" t="s">
        <v>203</v>
      </c>
      <c r="D31" s="126" t="s">
        <v>204</v>
      </c>
      <c r="E31" s="106"/>
    </row>
    <row r="32" spans="1:5" ht="15.75" thickBot="1">
      <c r="A32" s="500"/>
      <c r="B32" s="468"/>
      <c r="C32" s="471"/>
      <c r="D32" s="127" t="s">
        <v>205</v>
      </c>
      <c r="E32" s="106"/>
    </row>
    <row r="33" spans="1:5" ht="32.25" thickTop="1">
      <c r="A33" s="134" t="s">
        <v>199</v>
      </c>
      <c r="B33" s="481" t="s">
        <v>206</v>
      </c>
      <c r="C33" s="482"/>
      <c r="D33" s="483"/>
      <c r="E33" s="106"/>
    </row>
    <row r="34" spans="1:5" ht="16.5" thickBot="1">
      <c r="A34" s="130" t="s">
        <v>200</v>
      </c>
      <c r="B34" s="484"/>
      <c r="C34" s="485"/>
      <c r="D34" s="486"/>
      <c r="E34" s="106"/>
    </row>
    <row r="35" spans="1:5" ht="17.25" thickBot="1" thickTop="1">
      <c r="A35" s="124" t="s">
        <v>207</v>
      </c>
      <c r="B35" s="106"/>
      <c r="C35" s="106"/>
      <c r="D35" s="106"/>
      <c r="E35" s="106"/>
    </row>
    <row r="36" spans="1:5" ht="16.5" thickBot="1">
      <c r="A36" s="488" t="s">
        <v>208</v>
      </c>
      <c r="B36" s="489"/>
      <c r="C36" s="489"/>
      <c r="D36" s="490"/>
      <c r="E36" s="106"/>
    </row>
    <row r="37" spans="1:5" ht="17.25" thickBot="1" thickTop="1">
      <c r="A37" s="129" t="s">
        <v>171</v>
      </c>
      <c r="B37" s="118" t="s">
        <v>0</v>
      </c>
      <c r="C37" s="118" t="s">
        <v>172</v>
      </c>
      <c r="D37" s="118" t="s">
        <v>173</v>
      </c>
      <c r="E37" s="106"/>
    </row>
    <row r="38" spans="1:5" ht="30.75" thickTop="1">
      <c r="A38" s="469" t="s">
        <v>83</v>
      </c>
      <c r="B38" s="467">
        <v>0.0909</v>
      </c>
      <c r="C38" s="469" t="s">
        <v>209</v>
      </c>
      <c r="D38" s="126" t="s">
        <v>210</v>
      </c>
      <c r="E38" s="106"/>
    </row>
    <row r="39" spans="1:5" ht="15.75" thickBot="1">
      <c r="A39" s="471"/>
      <c r="B39" s="468"/>
      <c r="C39" s="471"/>
      <c r="D39" s="127" t="s">
        <v>211</v>
      </c>
      <c r="E39" s="106"/>
    </row>
    <row r="40" spans="1:5" ht="30.75" thickTop="1">
      <c r="A40" s="469" t="s">
        <v>84</v>
      </c>
      <c r="B40" s="467">
        <v>0.0166</v>
      </c>
      <c r="C40" s="469" t="s">
        <v>212</v>
      </c>
      <c r="D40" s="126" t="s">
        <v>213</v>
      </c>
      <c r="E40" s="106"/>
    </row>
    <row r="41" spans="1:5" ht="30">
      <c r="A41" s="470"/>
      <c r="B41" s="487"/>
      <c r="C41" s="470"/>
      <c r="D41" s="126" t="s">
        <v>214</v>
      </c>
      <c r="E41" s="106"/>
    </row>
    <row r="42" spans="1:5" ht="15.75" thickBot="1">
      <c r="A42" s="471"/>
      <c r="B42" s="468"/>
      <c r="C42" s="471"/>
      <c r="D42" s="127" t="s">
        <v>215</v>
      </c>
      <c r="E42" s="106"/>
    </row>
    <row r="43" spans="1:5" ht="30.75" thickTop="1">
      <c r="A43" s="469" t="s">
        <v>85</v>
      </c>
      <c r="B43" s="467">
        <v>0.0002</v>
      </c>
      <c r="C43" s="469" t="s">
        <v>216</v>
      </c>
      <c r="D43" s="135" t="s">
        <v>217</v>
      </c>
      <c r="E43" s="106"/>
    </row>
    <row r="44" spans="1:5" ht="15.75" thickBot="1">
      <c r="A44" s="471"/>
      <c r="B44" s="468"/>
      <c r="C44" s="471"/>
      <c r="D44" s="127" t="s">
        <v>218</v>
      </c>
      <c r="E44" s="106"/>
    </row>
    <row r="45" spans="1:5" ht="30.75" thickTop="1">
      <c r="A45" s="469" t="s">
        <v>86</v>
      </c>
      <c r="B45" s="467">
        <v>0.0082</v>
      </c>
      <c r="C45" s="126" t="s">
        <v>219</v>
      </c>
      <c r="D45" s="126" t="s">
        <v>220</v>
      </c>
      <c r="E45" s="106"/>
    </row>
    <row r="46" spans="1:5" ht="30.75" thickBot="1">
      <c r="A46" s="471"/>
      <c r="B46" s="468"/>
      <c r="C46" s="136">
        <v>0.0082</v>
      </c>
      <c r="D46" s="132" t="s">
        <v>221</v>
      </c>
      <c r="E46" s="106"/>
    </row>
    <row r="47" spans="1:5" ht="30.75" thickTop="1">
      <c r="A47" s="469" t="s">
        <v>87</v>
      </c>
      <c r="B47" s="467">
        <v>0.0003</v>
      </c>
      <c r="C47" s="469" t="s">
        <v>222</v>
      </c>
      <c r="D47" s="137" t="s">
        <v>223</v>
      </c>
      <c r="E47" s="106"/>
    </row>
    <row r="48" spans="1:5" ht="30">
      <c r="A48" s="470"/>
      <c r="B48" s="487"/>
      <c r="C48" s="470"/>
      <c r="D48" s="137" t="s">
        <v>224</v>
      </c>
      <c r="E48" s="106"/>
    </row>
    <row r="49" spans="1:5" ht="45.75" thickBot="1">
      <c r="A49" s="471"/>
      <c r="B49" s="468"/>
      <c r="C49" s="471"/>
      <c r="D49" s="111" t="s">
        <v>225</v>
      </c>
      <c r="E49" s="106"/>
    </row>
    <row r="50" spans="1:5" ht="31.5" thickBot="1" thickTop="1">
      <c r="A50" s="119" t="s">
        <v>97</v>
      </c>
      <c r="B50" s="472" t="s">
        <v>226</v>
      </c>
      <c r="C50" s="473"/>
      <c r="D50" s="474"/>
      <c r="E50" s="106"/>
    </row>
    <row r="51" spans="1:5" ht="15.75" thickTop="1">
      <c r="A51" s="138"/>
      <c r="B51" s="106"/>
      <c r="C51" s="106"/>
      <c r="D51" s="106"/>
      <c r="E51" s="106"/>
    </row>
    <row r="52" spans="1:5" ht="15">
      <c r="A52" s="138"/>
      <c r="B52" s="106"/>
      <c r="C52" s="106"/>
      <c r="D52" s="106"/>
      <c r="E52" s="106"/>
    </row>
    <row r="53" spans="1:5" ht="15">
      <c r="A53" s="139"/>
      <c r="B53" s="106"/>
      <c r="C53" s="106"/>
      <c r="D53" s="106"/>
      <c r="E53" s="106"/>
    </row>
    <row r="54" spans="1:5" ht="15">
      <c r="A54" s="140"/>
      <c r="B54" s="106"/>
      <c r="C54" s="106"/>
      <c r="D54" s="106"/>
      <c r="E54" s="106"/>
    </row>
    <row r="55" spans="1:5" ht="15.75" thickBot="1">
      <c r="A55" s="139" t="s">
        <v>227</v>
      </c>
      <c r="B55" s="106"/>
      <c r="C55" s="106"/>
      <c r="D55" s="106"/>
      <c r="E55" s="106"/>
    </row>
    <row r="56" spans="1:5" ht="15.75">
      <c r="A56" s="475" t="s">
        <v>228</v>
      </c>
      <c r="B56" s="475" t="s">
        <v>0</v>
      </c>
      <c r="C56" s="477" t="s">
        <v>229</v>
      </c>
      <c r="D56" s="141" t="s">
        <v>230</v>
      </c>
      <c r="E56" s="479" t="s">
        <v>232</v>
      </c>
    </row>
    <row r="57" spans="1:5" ht="16.5" thickBot="1">
      <c r="A57" s="476"/>
      <c r="B57" s="476"/>
      <c r="C57" s="478"/>
      <c r="D57" s="142" t="s">
        <v>231</v>
      </c>
      <c r="E57" s="480"/>
    </row>
    <row r="58" spans="1:5" ht="30.75" thickBot="1">
      <c r="A58" s="143" t="s">
        <v>233</v>
      </c>
      <c r="B58" s="109" t="s">
        <v>234</v>
      </c>
      <c r="C58" s="109">
        <v>3</v>
      </c>
      <c r="D58" s="109">
        <v>3</v>
      </c>
      <c r="E58" s="109">
        <v>1</v>
      </c>
    </row>
    <row r="59" spans="1:5" ht="15.75" thickBot="1">
      <c r="A59" s="108" t="s">
        <v>235</v>
      </c>
      <c r="B59" s="144">
        <v>0.3881</v>
      </c>
      <c r="C59" s="112">
        <v>856</v>
      </c>
      <c r="D59" s="112">
        <v>820</v>
      </c>
      <c r="E59" s="112">
        <v>820</v>
      </c>
    </row>
    <row r="60" spans="1:5" ht="30.75" thickBot="1">
      <c r="A60" s="108" t="s">
        <v>236</v>
      </c>
      <c r="B60" s="144">
        <v>0.0909</v>
      </c>
      <c r="C60" s="112">
        <v>77.81</v>
      </c>
      <c r="D60" s="113" t="s">
        <v>237</v>
      </c>
      <c r="E60" s="113" t="s">
        <v>237</v>
      </c>
    </row>
    <row r="61" spans="1:5" ht="30.75" thickBot="1">
      <c r="A61" s="108" t="s">
        <v>83</v>
      </c>
      <c r="B61" s="144">
        <v>0.0909</v>
      </c>
      <c r="C61" s="112">
        <v>77.81</v>
      </c>
      <c r="D61" s="113" t="s">
        <v>237</v>
      </c>
      <c r="E61" s="113" t="s">
        <v>237</v>
      </c>
    </row>
    <row r="62" spans="1:5" ht="30.75" thickBot="1">
      <c r="A62" s="108" t="s">
        <v>238</v>
      </c>
      <c r="B62" s="144">
        <v>0.0303</v>
      </c>
      <c r="C62" s="112">
        <v>25.94</v>
      </c>
      <c r="D62" s="113" t="s">
        <v>239</v>
      </c>
      <c r="E62" s="113" t="s">
        <v>239</v>
      </c>
    </row>
    <row r="63" spans="1:5" ht="16.5" thickBot="1">
      <c r="A63" s="145" t="s">
        <v>62</v>
      </c>
      <c r="B63" s="146">
        <v>0.2121</v>
      </c>
      <c r="C63" s="114">
        <v>181.56</v>
      </c>
      <c r="D63" s="114">
        <v>173.92</v>
      </c>
      <c r="E63" s="114">
        <v>173.92</v>
      </c>
    </row>
    <row r="64" spans="1:5" ht="15.75" thickBot="1">
      <c r="A64" s="108" t="s">
        <v>240</v>
      </c>
      <c r="B64" s="144">
        <v>0.0844</v>
      </c>
      <c r="C64" s="112">
        <v>0.7</v>
      </c>
      <c r="D64" s="112">
        <v>0.67</v>
      </c>
      <c r="E64" s="112">
        <v>0.67</v>
      </c>
    </row>
    <row r="65" spans="1:5" ht="15.75" thickBot="1">
      <c r="A65" s="108" t="s">
        <v>241</v>
      </c>
      <c r="B65" s="144">
        <v>0.0436</v>
      </c>
      <c r="C65" s="112">
        <v>37.32</v>
      </c>
      <c r="D65" s="112">
        <v>35.75</v>
      </c>
      <c r="E65" s="112">
        <v>35.75</v>
      </c>
    </row>
    <row r="66" spans="1:5" ht="16.5" thickBot="1">
      <c r="A66" s="145" t="s">
        <v>242</v>
      </c>
      <c r="B66" s="146">
        <v>0.3401</v>
      </c>
      <c r="C66" s="114">
        <v>219.58</v>
      </c>
      <c r="D66" s="114">
        <v>210.35</v>
      </c>
      <c r="E66" s="114">
        <v>210.35</v>
      </c>
    </row>
    <row r="67" spans="1:5" ht="30.75" thickBot="1">
      <c r="A67" s="108" t="s">
        <v>243</v>
      </c>
      <c r="B67" s="113"/>
      <c r="C67" s="113"/>
      <c r="D67" s="113"/>
      <c r="E67" s="113"/>
    </row>
    <row r="68" spans="1:5" ht="16.5" thickBot="1">
      <c r="A68" s="147" t="s">
        <v>244</v>
      </c>
      <c r="B68" s="113"/>
      <c r="C68" s="113"/>
      <c r="D68" s="113"/>
      <c r="E68" s="113"/>
    </row>
    <row r="69" spans="1:5" ht="15">
      <c r="A69" s="138"/>
      <c r="B69" s="106"/>
      <c r="C69" s="106"/>
      <c r="D69" s="106"/>
      <c r="E69" s="106"/>
    </row>
    <row r="70" spans="1:5" ht="15">
      <c r="A70" s="106"/>
      <c r="B70" s="106"/>
      <c r="C70" s="106"/>
      <c r="D70" s="106"/>
      <c r="E70" s="106"/>
    </row>
    <row r="71" spans="1:5" ht="15">
      <c r="A71" s="106"/>
      <c r="B71" s="106"/>
      <c r="C71" s="106"/>
      <c r="D71" s="106"/>
      <c r="E71" s="106"/>
    </row>
    <row r="72" spans="1:5" ht="15">
      <c r="A72" s="106"/>
      <c r="B72" s="106"/>
      <c r="C72" s="106"/>
      <c r="D72" s="106"/>
      <c r="E72" s="106"/>
    </row>
    <row r="73" spans="1:5" ht="15">
      <c r="A73" s="106"/>
      <c r="B73" s="106"/>
      <c r="C73" s="106"/>
      <c r="D73" s="106"/>
      <c r="E73" s="106"/>
    </row>
    <row r="74" spans="1:5" ht="15">
      <c r="A74" s="106"/>
      <c r="B74" s="106"/>
      <c r="C74" s="106"/>
      <c r="D74" s="106"/>
      <c r="E74" s="106"/>
    </row>
    <row r="75" spans="1:5" ht="15">
      <c r="A75" s="106"/>
      <c r="B75" s="106"/>
      <c r="C75" s="106"/>
      <c r="D75" s="106"/>
      <c r="E75" s="106"/>
    </row>
    <row r="76" spans="1:5" ht="15">
      <c r="A76" s="106"/>
      <c r="B76" s="106"/>
      <c r="C76" s="106"/>
      <c r="D76" s="106"/>
      <c r="E76" s="106"/>
    </row>
    <row r="77" spans="1:5" ht="15">
      <c r="A77" s="106"/>
      <c r="B77" s="106"/>
      <c r="C77" s="106"/>
      <c r="D77" s="106"/>
      <c r="E77" s="106"/>
    </row>
    <row r="78" spans="1:5" ht="15">
      <c r="A78" s="106"/>
      <c r="B78" s="106"/>
      <c r="C78" s="106"/>
      <c r="D78" s="106"/>
      <c r="E78" s="106"/>
    </row>
    <row r="79" spans="1:5" ht="15">
      <c r="A79" s="106"/>
      <c r="B79" s="106"/>
      <c r="C79" s="106"/>
      <c r="D79" s="106"/>
      <c r="E79" s="106"/>
    </row>
    <row r="80" spans="1:5" ht="15">
      <c r="A80" s="106"/>
      <c r="B80" s="106"/>
      <c r="C80" s="106"/>
      <c r="D80" s="106"/>
      <c r="E80" s="106"/>
    </row>
    <row r="81" spans="1:5" ht="15">
      <c r="A81" s="106"/>
      <c r="B81" s="106"/>
      <c r="C81" s="106"/>
      <c r="D81" s="106"/>
      <c r="E81" s="106"/>
    </row>
    <row r="82" spans="1:5" ht="15">
      <c r="A82" s="106"/>
      <c r="B82" s="106"/>
      <c r="C82" s="106"/>
      <c r="D82" s="106"/>
      <c r="E82" s="106"/>
    </row>
    <row r="83" spans="1:5" ht="15">
      <c r="A83" s="106"/>
      <c r="B83" s="106"/>
      <c r="C83" s="106"/>
      <c r="D83" s="106"/>
      <c r="E83" s="106"/>
    </row>
    <row r="84" spans="1:5" ht="15">
      <c r="A84" s="106"/>
      <c r="B84" s="106"/>
      <c r="C84" s="106"/>
      <c r="D84" s="106"/>
      <c r="E84" s="106"/>
    </row>
    <row r="85" spans="1:5" ht="15">
      <c r="A85" s="106"/>
      <c r="B85" s="106"/>
      <c r="C85" s="106"/>
      <c r="D85" s="106"/>
      <c r="E85" s="106"/>
    </row>
    <row r="86" spans="1:5" ht="15">
      <c r="A86" s="106"/>
      <c r="B86" s="106"/>
      <c r="C86" s="106"/>
      <c r="D86" s="106"/>
      <c r="E86" s="106"/>
    </row>
    <row r="87" spans="1:5" ht="15">
      <c r="A87" s="106"/>
      <c r="B87" s="106"/>
      <c r="C87" s="106"/>
      <c r="D87" s="106"/>
      <c r="E87" s="106"/>
    </row>
    <row r="88" spans="1:5" ht="15">
      <c r="A88" s="106"/>
      <c r="B88" s="106"/>
      <c r="C88" s="106"/>
      <c r="D88" s="106"/>
      <c r="E88" s="106"/>
    </row>
    <row r="89" spans="1:5" ht="15">
      <c r="A89" s="106"/>
      <c r="B89" s="106"/>
      <c r="C89" s="106"/>
      <c r="D89" s="106"/>
      <c r="E89" s="106"/>
    </row>
    <row r="90" spans="1:5" ht="15">
      <c r="A90" s="106"/>
      <c r="B90" s="106"/>
      <c r="C90" s="106"/>
      <c r="D90" s="106"/>
      <c r="E90" s="106"/>
    </row>
    <row r="91" spans="1:5" ht="15">
      <c r="A91" s="106"/>
      <c r="B91" s="106"/>
      <c r="C91" s="106"/>
      <c r="D91" s="106"/>
      <c r="E91" s="106"/>
    </row>
    <row r="92" spans="1:5" ht="15">
      <c r="A92" s="106"/>
      <c r="B92" s="106"/>
      <c r="C92" s="106"/>
      <c r="D92" s="106"/>
      <c r="E92" s="106"/>
    </row>
    <row r="93" spans="1:5" ht="15">
      <c r="A93" s="106"/>
      <c r="B93" s="106"/>
      <c r="C93" s="106"/>
      <c r="D93" s="106"/>
      <c r="E93" s="106"/>
    </row>
    <row r="94" spans="1:5" ht="15">
      <c r="A94" s="106"/>
      <c r="B94" s="106"/>
      <c r="C94" s="106"/>
      <c r="D94" s="106"/>
      <c r="E94" s="106"/>
    </row>
    <row r="95" spans="1:5" ht="15">
      <c r="A95" s="106"/>
      <c r="B95" s="106"/>
      <c r="C95" s="106"/>
      <c r="D95" s="106"/>
      <c r="E95" s="106"/>
    </row>
    <row r="96" spans="1:5" ht="15">
      <c r="A96" s="106"/>
      <c r="B96" s="106"/>
      <c r="C96" s="106"/>
      <c r="D96" s="106"/>
      <c r="E96" s="106"/>
    </row>
    <row r="97" spans="1:5" ht="15">
      <c r="A97" s="106"/>
      <c r="B97" s="106"/>
      <c r="C97" s="106"/>
      <c r="D97" s="106"/>
      <c r="E97" s="106"/>
    </row>
    <row r="98" spans="1:5" ht="15">
      <c r="A98" s="106"/>
      <c r="B98" s="106"/>
      <c r="C98" s="106"/>
      <c r="D98" s="106"/>
      <c r="E98" s="106"/>
    </row>
    <row r="99" spans="1:5" ht="15">
      <c r="A99" s="106"/>
      <c r="B99" s="106"/>
      <c r="C99" s="106"/>
      <c r="D99" s="106"/>
      <c r="E99" s="106"/>
    </row>
    <row r="100" spans="1:5" ht="15">
      <c r="A100" s="106"/>
      <c r="B100" s="106"/>
      <c r="C100" s="106"/>
      <c r="D100" s="106"/>
      <c r="E100" s="106"/>
    </row>
    <row r="101" spans="1:5" ht="15">
      <c r="A101" s="106"/>
      <c r="B101" s="106"/>
      <c r="C101" s="106"/>
      <c r="D101" s="106"/>
      <c r="E101" s="106"/>
    </row>
    <row r="102" spans="1:5" ht="15">
      <c r="A102" s="106"/>
      <c r="B102" s="106"/>
      <c r="C102" s="106"/>
      <c r="D102" s="106"/>
      <c r="E102" s="106"/>
    </row>
    <row r="103" spans="1:5" ht="15">
      <c r="A103" s="106"/>
      <c r="B103" s="106"/>
      <c r="C103" s="106"/>
      <c r="D103" s="106"/>
      <c r="E103" s="106"/>
    </row>
    <row r="104" spans="1:5" ht="15">
      <c r="A104" s="106"/>
      <c r="B104" s="106"/>
      <c r="C104" s="106"/>
      <c r="D104" s="106"/>
      <c r="E104" s="106"/>
    </row>
    <row r="105" spans="1:5" ht="15">
      <c r="A105" s="106"/>
      <c r="B105" s="106"/>
      <c r="C105" s="106"/>
      <c r="D105" s="106"/>
      <c r="E105" s="106"/>
    </row>
    <row r="106" spans="1:5" ht="15">
      <c r="A106" s="106"/>
      <c r="B106" s="106"/>
      <c r="C106" s="106"/>
      <c r="D106" s="106"/>
      <c r="E106" s="106"/>
    </row>
    <row r="107" spans="1:5" ht="15">
      <c r="A107" s="106"/>
      <c r="B107" s="106"/>
      <c r="C107" s="106"/>
      <c r="D107" s="106"/>
      <c r="E107" s="106"/>
    </row>
    <row r="108" spans="1:5" ht="15">
      <c r="A108" s="106"/>
      <c r="B108" s="106"/>
      <c r="C108" s="106"/>
      <c r="D108" s="106"/>
      <c r="E108" s="106"/>
    </row>
    <row r="109" spans="1:5" ht="15">
      <c r="A109" s="106"/>
      <c r="B109" s="106"/>
      <c r="C109" s="106"/>
      <c r="D109" s="106"/>
      <c r="E109" s="106"/>
    </row>
    <row r="110" spans="1:5" ht="15">
      <c r="A110" s="106"/>
      <c r="B110" s="106"/>
      <c r="C110" s="106"/>
      <c r="D110" s="106"/>
      <c r="E110" s="106"/>
    </row>
    <row r="111" spans="1:5" ht="15">
      <c r="A111" s="106"/>
      <c r="B111" s="106"/>
      <c r="C111" s="106"/>
      <c r="D111" s="106"/>
      <c r="E111" s="106"/>
    </row>
    <row r="112" spans="1:5" ht="15">
      <c r="A112" s="106"/>
      <c r="B112" s="106"/>
      <c r="C112" s="106"/>
      <c r="D112" s="106"/>
      <c r="E112" s="106"/>
    </row>
    <row r="113" spans="1:5" ht="15">
      <c r="A113" s="106"/>
      <c r="B113" s="106"/>
      <c r="C113" s="106"/>
      <c r="D113" s="106"/>
      <c r="E113" s="106"/>
    </row>
    <row r="114" spans="1:5" ht="15">
      <c r="A114" s="106"/>
      <c r="B114" s="106"/>
      <c r="C114" s="106"/>
      <c r="D114" s="106"/>
      <c r="E114" s="106"/>
    </row>
    <row r="115" spans="1:5" ht="15">
      <c r="A115" s="106"/>
      <c r="B115" s="106"/>
      <c r="C115" s="106"/>
      <c r="D115" s="106"/>
      <c r="E115" s="106"/>
    </row>
    <row r="116" spans="1:5" ht="15">
      <c r="A116" s="106"/>
      <c r="B116" s="106"/>
      <c r="C116" s="106"/>
      <c r="D116" s="106"/>
      <c r="E116" s="106"/>
    </row>
    <row r="117" spans="1:5" ht="15">
      <c r="A117" s="106"/>
      <c r="B117" s="106"/>
      <c r="C117" s="106"/>
      <c r="D117" s="106"/>
      <c r="E117" s="106"/>
    </row>
    <row r="118" spans="1:5" ht="15">
      <c r="A118" s="106"/>
      <c r="B118" s="106"/>
      <c r="C118" s="106"/>
      <c r="D118" s="106"/>
      <c r="E118" s="106"/>
    </row>
    <row r="119" spans="1:5" ht="15">
      <c r="A119" s="106"/>
      <c r="B119" s="106"/>
      <c r="C119" s="106"/>
      <c r="D119" s="106"/>
      <c r="E119" s="106"/>
    </row>
    <row r="120" spans="1:5" ht="15">
      <c r="A120" s="106"/>
      <c r="B120" s="106"/>
      <c r="C120" s="106"/>
      <c r="D120" s="106"/>
      <c r="E120" s="106"/>
    </row>
    <row r="121" spans="1:5" ht="15">
      <c r="A121" s="106"/>
      <c r="B121" s="106"/>
      <c r="C121" s="106"/>
      <c r="D121" s="106"/>
      <c r="E121" s="106"/>
    </row>
    <row r="122" spans="1:5" ht="15">
      <c r="A122" s="106"/>
      <c r="B122" s="106"/>
      <c r="C122" s="106"/>
      <c r="D122" s="106"/>
      <c r="E122" s="106"/>
    </row>
    <row r="123" spans="1:5" ht="15">
      <c r="A123" s="106"/>
      <c r="B123" s="106"/>
      <c r="C123" s="106"/>
      <c r="D123" s="106"/>
      <c r="E123" s="106"/>
    </row>
    <row r="124" spans="1:5" ht="15">
      <c r="A124" s="106"/>
      <c r="B124" s="106"/>
      <c r="C124" s="106"/>
      <c r="D124" s="106"/>
      <c r="E124" s="106"/>
    </row>
    <row r="125" spans="1:5" ht="15">
      <c r="A125" s="106"/>
      <c r="B125" s="106"/>
      <c r="C125" s="106"/>
      <c r="D125" s="106"/>
      <c r="E125" s="106"/>
    </row>
    <row r="126" spans="1:5" ht="15">
      <c r="A126" s="106"/>
      <c r="B126" s="106"/>
      <c r="C126" s="106"/>
      <c r="D126" s="106"/>
      <c r="E126" s="106"/>
    </row>
    <row r="127" spans="1:5" ht="15">
      <c r="A127" s="106"/>
      <c r="B127" s="106"/>
      <c r="C127" s="106"/>
      <c r="D127" s="106"/>
      <c r="E127" s="106"/>
    </row>
    <row r="128" spans="1:5" ht="15">
      <c r="A128" s="106"/>
      <c r="B128" s="106"/>
      <c r="C128" s="106"/>
      <c r="D128" s="106"/>
      <c r="E128" s="106"/>
    </row>
    <row r="129" spans="1:5" ht="15">
      <c r="A129" s="106"/>
      <c r="B129" s="106"/>
      <c r="C129" s="106"/>
      <c r="D129" s="106"/>
      <c r="E129" s="106"/>
    </row>
    <row r="130" spans="1:5" ht="15">
      <c r="A130" s="106"/>
      <c r="B130" s="106"/>
      <c r="C130" s="106"/>
      <c r="D130" s="106"/>
      <c r="E130" s="106"/>
    </row>
    <row r="131" spans="1:5" ht="15">
      <c r="A131" s="106"/>
      <c r="B131" s="106"/>
      <c r="C131" s="106"/>
      <c r="D131" s="106"/>
      <c r="E131" s="106"/>
    </row>
    <row r="132" spans="1:5" ht="15">
      <c r="A132" s="106"/>
      <c r="B132" s="106"/>
      <c r="C132" s="106"/>
      <c r="D132" s="106"/>
      <c r="E132" s="106"/>
    </row>
    <row r="133" spans="1:5" ht="15">
      <c r="A133" s="106"/>
      <c r="B133" s="106"/>
      <c r="C133" s="106"/>
      <c r="D133" s="106"/>
      <c r="E133" s="106"/>
    </row>
    <row r="134" spans="1:5" ht="15">
      <c r="A134" s="106"/>
      <c r="B134" s="106"/>
      <c r="C134" s="106"/>
      <c r="D134" s="106"/>
      <c r="E134" s="106"/>
    </row>
    <row r="135" spans="1:5" ht="15">
      <c r="A135" s="106"/>
      <c r="B135" s="106"/>
      <c r="C135" s="106"/>
      <c r="D135" s="106"/>
      <c r="E135" s="106"/>
    </row>
    <row r="136" spans="1:5" ht="15">
      <c r="A136" s="106"/>
      <c r="B136" s="106"/>
      <c r="C136" s="106"/>
      <c r="D136" s="106"/>
      <c r="E136" s="106"/>
    </row>
    <row r="137" spans="1:5" ht="15">
      <c r="A137" s="106"/>
      <c r="B137" s="106"/>
      <c r="C137" s="106"/>
      <c r="D137" s="106"/>
      <c r="E137" s="106"/>
    </row>
    <row r="138" spans="1:5" ht="15">
      <c r="A138" s="106"/>
      <c r="B138" s="106"/>
      <c r="C138" s="106"/>
      <c r="D138" s="106"/>
      <c r="E138" s="106"/>
    </row>
    <row r="139" spans="1:5" ht="15">
      <c r="A139" s="106"/>
      <c r="B139" s="106"/>
      <c r="C139" s="106"/>
      <c r="D139" s="106"/>
      <c r="E139" s="106"/>
    </row>
    <row r="140" spans="1:5" ht="15">
      <c r="A140" s="106"/>
      <c r="B140" s="106"/>
      <c r="C140" s="106"/>
      <c r="D140" s="106"/>
      <c r="E140" s="106"/>
    </row>
    <row r="141" spans="1:5" ht="15">
      <c r="A141" s="106"/>
      <c r="B141" s="106"/>
      <c r="C141" s="106"/>
      <c r="D141" s="106"/>
      <c r="E141" s="106"/>
    </row>
    <row r="142" spans="1:5" ht="15">
      <c r="A142" s="106"/>
      <c r="B142" s="106"/>
      <c r="C142" s="106"/>
      <c r="D142" s="106"/>
      <c r="E142" s="106"/>
    </row>
    <row r="143" spans="1:5" ht="15">
      <c r="A143" s="106"/>
      <c r="B143" s="106"/>
      <c r="C143" s="106"/>
      <c r="D143" s="106"/>
      <c r="E143" s="106"/>
    </row>
    <row r="144" spans="1:5" ht="15">
      <c r="A144" s="106"/>
      <c r="B144" s="106"/>
      <c r="C144" s="106"/>
      <c r="D144" s="106"/>
      <c r="E144" s="106"/>
    </row>
    <row r="145" spans="1:5" ht="15">
      <c r="A145" s="106"/>
      <c r="B145" s="106"/>
      <c r="C145" s="106"/>
      <c r="D145" s="106"/>
      <c r="E145" s="106"/>
    </row>
    <row r="146" spans="1:5" ht="15">
      <c r="A146" s="106"/>
      <c r="B146" s="106"/>
      <c r="C146" s="106"/>
      <c r="D146" s="106"/>
      <c r="E146" s="106"/>
    </row>
    <row r="147" spans="1:5" ht="15">
      <c r="A147" s="106"/>
      <c r="B147" s="106"/>
      <c r="C147" s="106"/>
      <c r="D147" s="106"/>
      <c r="E147" s="106"/>
    </row>
    <row r="148" spans="1:5" ht="15">
      <c r="A148" s="106"/>
      <c r="B148" s="106"/>
      <c r="C148" s="106"/>
      <c r="D148" s="106"/>
      <c r="E148" s="106"/>
    </row>
    <row r="149" spans="1:5" ht="15">
      <c r="A149" s="106"/>
      <c r="B149" s="106"/>
      <c r="C149" s="106"/>
      <c r="D149" s="106"/>
      <c r="E149" s="106"/>
    </row>
    <row r="150" spans="1:5" ht="15">
      <c r="A150" s="106"/>
      <c r="B150" s="106"/>
      <c r="C150" s="106"/>
      <c r="D150" s="106"/>
      <c r="E150" s="106"/>
    </row>
    <row r="151" spans="1:5" ht="15">
      <c r="A151" s="106"/>
      <c r="B151" s="106"/>
      <c r="C151" s="106"/>
      <c r="D151" s="106"/>
      <c r="E151" s="106"/>
    </row>
    <row r="152" spans="1:5" ht="15">
      <c r="A152" s="106"/>
      <c r="B152" s="106"/>
      <c r="C152" s="106"/>
      <c r="D152" s="106"/>
      <c r="E152" s="106"/>
    </row>
    <row r="153" spans="1:5" ht="15">
      <c r="A153" s="106"/>
      <c r="B153" s="106"/>
      <c r="C153" s="106"/>
      <c r="D153" s="106"/>
      <c r="E153" s="106"/>
    </row>
    <row r="154" spans="1:5" ht="15">
      <c r="A154" s="106"/>
      <c r="B154" s="106"/>
      <c r="C154" s="106"/>
      <c r="D154" s="106"/>
      <c r="E154" s="106"/>
    </row>
    <row r="155" spans="1:5" ht="15">
      <c r="A155" s="106"/>
      <c r="B155" s="106"/>
      <c r="C155" s="106"/>
      <c r="D155" s="106"/>
      <c r="E155" s="106"/>
    </row>
    <row r="156" spans="1:5" ht="15">
      <c r="A156" s="106"/>
      <c r="B156" s="106"/>
      <c r="C156" s="106"/>
      <c r="D156" s="106"/>
      <c r="E156" s="106"/>
    </row>
    <row r="157" spans="1:5" ht="15">
      <c r="A157" s="106"/>
      <c r="B157" s="106"/>
      <c r="C157" s="106"/>
      <c r="D157" s="106"/>
      <c r="E157" s="106"/>
    </row>
    <row r="158" spans="1:5" ht="15">
      <c r="A158" s="106"/>
      <c r="B158" s="106"/>
      <c r="C158" s="106"/>
      <c r="D158" s="106"/>
      <c r="E158" s="106"/>
    </row>
    <row r="159" spans="1:5" ht="15">
      <c r="A159" s="106"/>
      <c r="B159" s="106"/>
      <c r="C159" s="106"/>
      <c r="D159" s="106"/>
      <c r="E159" s="106"/>
    </row>
    <row r="160" spans="1:5" ht="15">
      <c r="A160" s="106"/>
      <c r="B160" s="106"/>
      <c r="C160" s="106"/>
      <c r="D160" s="106"/>
      <c r="E160" s="106"/>
    </row>
    <row r="161" spans="1:5" ht="15">
      <c r="A161" s="106"/>
      <c r="B161" s="106"/>
      <c r="C161" s="106"/>
      <c r="D161" s="106"/>
      <c r="E161" s="106"/>
    </row>
    <row r="162" spans="1:5" ht="15">
      <c r="A162" s="106"/>
      <c r="B162" s="106"/>
      <c r="C162" s="106"/>
      <c r="D162" s="106"/>
      <c r="E162" s="106"/>
    </row>
    <row r="163" spans="1:5" ht="15">
      <c r="A163" s="106"/>
      <c r="B163" s="106"/>
      <c r="C163" s="106"/>
      <c r="D163" s="106"/>
      <c r="E163" s="106"/>
    </row>
    <row r="164" spans="1:5" ht="15">
      <c r="A164" s="106"/>
      <c r="B164" s="106"/>
      <c r="C164" s="106"/>
      <c r="D164" s="106"/>
      <c r="E164" s="106"/>
    </row>
    <row r="165" spans="1:5" ht="15">
      <c r="A165" s="106"/>
      <c r="B165" s="106"/>
      <c r="C165" s="106"/>
      <c r="D165" s="106"/>
      <c r="E165" s="106"/>
    </row>
    <row r="166" spans="1:5" ht="15">
      <c r="A166" s="106"/>
      <c r="B166" s="106"/>
      <c r="C166" s="106"/>
      <c r="D166" s="106"/>
      <c r="E166" s="106"/>
    </row>
    <row r="167" spans="1:5" ht="15">
      <c r="A167" s="106"/>
      <c r="B167" s="106"/>
      <c r="C167" s="106"/>
      <c r="D167" s="106"/>
      <c r="E167" s="106"/>
    </row>
    <row r="168" spans="1:5" ht="15">
      <c r="A168" s="106"/>
      <c r="B168" s="106"/>
      <c r="C168" s="106"/>
      <c r="D168" s="106"/>
      <c r="E168" s="106"/>
    </row>
    <row r="169" spans="1:5" ht="15">
      <c r="A169" s="106"/>
      <c r="B169" s="106"/>
      <c r="C169" s="106"/>
      <c r="D169" s="106"/>
      <c r="E169" s="106"/>
    </row>
    <row r="170" spans="1:5" ht="15">
      <c r="A170" s="106"/>
      <c r="B170" s="106"/>
      <c r="C170" s="106"/>
      <c r="D170" s="106"/>
      <c r="E170" s="106"/>
    </row>
    <row r="171" spans="1:5" ht="15">
      <c r="A171" s="106"/>
      <c r="B171" s="106"/>
      <c r="C171" s="106"/>
      <c r="D171" s="106"/>
      <c r="E171" s="106"/>
    </row>
    <row r="172" spans="1:5" ht="15">
      <c r="A172" s="106"/>
      <c r="B172" s="106"/>
      <c r="C172" s="106"/>
      <c r="D172" s="106"/>
      <c r="E172" s="106"/>
    </row>
    <row r="173" spans="1:5" ht="15">
      <c r="A173" s="106"/>
      <c r="B173" s="106"/>
      <c r="C173" s="106"/>
      <c r="D173" s="106"/>
      <c r="E173" s="106"/>
    </row>
    <row r="174" spans="1:5" ht="15">
      <c r="A174" s="106"/>
      <c r="B174" s="106"/>
      <c r="C174" s="106"/>
      <c r="D174" s="106"/>
      <c r="E174" s="106"/>
    </row>
    <row r="175" spans="1:5" ht="15">
      <c r="A175" s="106"/>
      <c r="B175" s="106"/>
      <c r="C175" s="106"/>
      <c r="D175" s="106"/>
      <c r="E175" s="106"/>
    </row>
    <row r="176" spans="1:5" ht="15">
      <c r="A176" s="106"/>
      <c r="B176" s="106"/>
      <c r="C176" s="106"/>
      <c r="D176" s="106"/>
      <c r="E176" s="106"/>
    </row>
    <row r="177" spans="1:5" ht="15">
      <c r="A177" s="106"/>
      <c r="B177" s="106"/>
      <c r="C177" s="106"/>
      <c r="D177" s="106"/>
      <c r="E177" s="106"/>
    </row>
    <row r="178" spans="1:5" ht="15">
      <c r="A178" s="106"/>
      <c r="B178" s="106"/>
      <c r="C178" s="106"/>
      <c r="D178" s="106"/>
      <c r="E178" s="106"/>
    </row>
    <row r="179" spans="1:5" ht="15">
      <c r="A179" s="106"/>
      <c r="B179" s="106"/>
      <c r="C179" s="106"/>
      <c r="D179" s="106"/>
      <c r="E179" s="106"/>
    </row>
    <row r="180" spans="1:5" ht="15">
      <c r="A180" s="106"/>
      <c r="B180" s="106"/>
      <c r="C180" s="106"/>
      <c r="D180" s="106"/>
      <c r="E180" s="106"/>
    </row>
    <row r="181" spans="1:5" ht="15">
      <c r="A181" s="106"/>
      <c r="B181" s="106"/>
      <c r="C181" s="106"/>
      <c r="D181" s="106"/>
      <c r="E181" s="106"/>
    </row>
    <row r="182" spans="1:5" ht="15">
      <c r="A182" s="106"/>
      <c r="B182" s="106"/>
      <c r="C182" s="106"/>
      <c r="D182" s="106"/>
      <c r="E182" s="106"/>
    </row>
    <row r="183" spans="1:5" ht="15">
      <c r="A183" s="106"/>
      <c r="B183" s="106"/>
      <c r="C183" s="106"/>
      <c r="D183" s="106"/>
      <c r="E183" s="106"/>
    </row>
    <row r="184" spans="1:5" ht="15">
      <c r="A184" s="106"/>
      <c r="B184" s="106"/>
      <c r="C184" s="106"/>
      <c r="D184" s="106"/>
      <c r="E184" s="106"/>
    </row>
    <row r="185" spans="1:5" ht="15">
      <c r="A185" s="106"/>
      <c r="B185" s="106"/>
      <c r="C185" s="106"/>
      <c r="D185" s="106"/>
      <c r="E185" s="106"/>
    </row>
    <row r="186" spans="1:5" ht="15">
      <c r="A186" s="106"/>
      <c r="B186" s="106"/>
      <c r="C186" s="106"/>
      <c r="D186" s="106"/>
      <c r="E186" s="106"/>
    </row>
    <row r="187" spans="1:5" ht="15">
      <c r="A187" s="106"/>
      <c r="B187" s="106"/>
      <c r="C187" s="106"/>
      <c r="D187" s="106"/>
      <c r="E187" s="106"/>
    </row>
    <row r="188" spans="1:5" ht="15">
      <c r="A188" s="106"/>
      <c r="B188" s="106"/>
      <c r="C188" s="106"/>
      <c r="D188" s="106"/>
      <c r="E188" s="106"/>
    </row>
    <row r="189" spans="1:5" ht="15">
      <c r="A189" s="106"/>
      <c r="B189" s="106"/>
      <c r="C189" s="106"/>
      <c r="D189" s="106"/>
      <c r="E189" s="106"/>
    </row>
    <row r="190" spans="1:5" ht="15">
      <c r="A190" s="106"/>
      <c r="B190" s="106"/>
      <c r="C190" s="106"/>
      <c r="D190" s="106"/>
      <c r="E190" s="106"/>
    </row>
    <row r="191" spans="1:5" ht="15">
      <c r="A191" s="106"/>
      <c r="B191" s="106"/>
      <c r="C191" s="106"/>
      <c r="D191" s="106"/>
      <c r="E191" s="106"/>
    </row>
    <row r="192" spans="1:5" ht="15">
      <c r="A192" s="106"/>
      <c r="B192" s="106"/>
      <c r="C192" s="106"/>
      <c r="D192" s="106"/>
      <c r="E192" s="106"/>
    </row>
    <row r="193" spans="1:5" ht="15">
      <c r="A193" s="106"/>
      <c r="B193" s="106"/>
      <c r="C193" s="106"/>
      <c r="D193" s="106"/>
      <c r="E193" s="106"/>
    </row>
    <row r="194" spans="1:5" ht="15">
      <c r="A194" s="106"/>
      <c r="B194" s="106"/>
      <c r="C194" s="106"/>
      <c r="D194" s="106"/>
      <c r="E194" s="106"/>
    </row>
    <row r="195" spans="1:5" ht="15">
      <c r="A195" s="106"/>
      <c r="B195" s="106"/>
      <c r="C195" s="106"/>
      <c r="D195" s="106"/>
      <c r="E195" s="106"/>
    </row>
    <row r="196" spans="1:5" ht="15">
      <c r="A196" s="106"/>
      <c r="B196" s="106"/>
      <c r="C196" s="106"/>
      <c r="D196" s="106"/>
      <c r="E196" s="106"/>
    </row>
    <row r="197" spans="1:5" ht="15">
      <c r="A197" s="106"/>
      <c r="B197" s="106"/>
      <c r="C197" s="106"/>
      <c r="D197" s="106"/>
      <c r="E197" s="106"/>
    </row>
    <row r="198" spans="1:5" ht="15">
      <c r="A198" s="106"/>
      <c r="B198" s="106"/>
      <c r="C198" s="106"/>
      <c r="D198" s="106"/>
      <c r="E198" s="106"/>
    </row>
    <row r="199" spans="1:5" ht="15">
      <c r="A199" s="106"/>
      <c r="B199" s="106"/>
      <c r="C199" s="106"/>
      <c r="D199" s="106"/>
      <c r="E199" s="106"/>
    </row>
    <row r="200" spans="1:5" ht="15">
      <c r="A200" s="106"/>
      <c r="B200" s="106"/>
      <c r="C200" s="106"/>
      <c r="D200" s="106"/>
      <c r="E200" s="106"/>
    </row>
    <row r="201" spans="1:5" ht="15">
      <c r="A201" s="106"/>
      <c r="B201" s="106"/>
      <c r="C201" s="106"/>
      <c r="D201" s="106"/>
      <c r="E201" s="106"/>
    </row>
    <row r="202" spans="1:5" ht="15">
      <c r="A202" s="106"/>
      <c r="B202" s="106"/>
      <c r="C202" s="106"/>
      <c r="D202" s="106"/>
      <c r="E202" s="106"/>
    </row>
    <row r="203" spans="1:5" ht="15">
      <c r="A203" s="106"/>
      <c r="B203" s="106"/>
      <c r="C203" s="106"/>
      <c r="D203" s="106"/>
      <c r="E203" s="106"/>
    </row>
    <row r="204" spans="1:5" ht="15">
      <c r="A204" s="106"/>
      <c r="B204" s="106"/>
      <c r="C204" s="106"/>
      <c r="D204" s="106"/>
      <c r="E204" s="106"/>
    </row>
    <row r="205" spans="1:5" ht="15">
      <c r="A205" s="106"/>
      <c r="B205" s="106"/>
      <c r="C205" s="106"/>
      <c r="D205" s="106"/>
      <c r="E205" s="106"/>
    </row>
    <row r="206" spans="1:5" ht="15">
      <c r="A206" s="106"/>
      <c r="B206" s="106"/>
      <c r="C206" s="106"/>
      <c r="D206" s="106"/>
      <c r="E206" s="106"/>
    </row>
    <row r="207" spans="1:5" ht="15">
      <c r="A207" s="106"/>
      <c r="B207" s="106"/>
      <c r="C207" s="106"/>
      <c r="D207" s="106"/>
      <c r="E207" s="106"/>
    </row>
    <row r="208" spans="1:5" ht="15">
      <c r="A208" s="106"/>
      <c r="B208" s="106"/>
      <c r="C208" s="106"/>
      <c r="D208" s="106"/>
      <c r="E208" s="106"/>
    </row>
    <row r="209" spans="1:5" ht="15">
      <c r="A209" s="106"/>
      <c r="B209" s="106"/>
      <c r="C209" s="106"/>
      <c r="D209" s="106"/>
      <c r="E209" s="106"/>
    </row>
    <row r="210" spans="1:5" ht="15">
      <c r="A210" s="106"/>
      <c r="B210" s="106"/>
      <c r="C210" s="106"/>
      <c r="D210" s="106"/>
      <c r="E210" s="106"/>
    </row>
    <row r="211" spans="1:5" ht="15">
      <c r="A211" s="106"/>
      <c r="B211" s="106"/>
      <c r="C211" s="106"/>
      <c r="D211" s="106"/>
      <c r="E211" s="106"/>
    </row>
    <row r="212" spans="1:5" ht="15">
      <c r="A212" s="106"/>
      <c r="B212" s="106"/>
      <c r="C212" s="106"/>
      <c r="D212" s="106"/>
      <c r="E212" s="106"/>
    </row>
    <row r="213" spans="1:5" ht="15">
      <c r="A213" s="106"/>
      <c r="B213" s="106"/>
      <c r="C213" s="106"/>
      <c r="D213" s="106"/>
      <c r="E213" s="106"/>
    </row>
    <row r="214" spans="1:5" ht="15">
      <c r="A214" s="106"/>
      <c r="B214" s="106"/>
      <c r="C214" s="106"/>
      <c r="D214" s="106"/>
      <c r="E214" s="106"/>
    </row>
    <row r="215" spans="1:5" ht="15">
      <c r="A215" s="106"/>
      <c r="B215" s="106"/>
      <c r="C215" s="106"/>
      <c r="D215" s="106"/>
      <c r="E215" s="106"/>
    </row>
    <row r="216" spans="1:5" ht="15">
      <c r="A216" s="106"/>
      <c r="B216" s="106"/>
      <c r="C216" s="106"/>
      <c r="D216" s="106"/>
      <c r="E216" s="106"/>
    </row>
    <row r="217" spans="1:5" ht="15">
      <c r="A217" s="106"/>
      <c r="B217" s="106"/>
      <c r="C217" s="106"/>
      <c r="D217" s="106"/>
      <c r="E217" s="106"/>
    </row>
    <row r="218" spans="1:5" ht="15">
      <c r="A218" s="106"/>
      <c r="B218" s="106"/>
      <c r="C218" s="106"/>
      <c r="D218" s="106"/>
      <c r="E218" s="106"/>
    </row>
    <row r="219" spans="1:5" ht="15">
      <c r="A219" s="106"/>
      <c r="B219" s="106"/>
      <c r="C219" s="106"/>
      <c r="D219" s="106"/>
      <c r="E219" s="106"/>
    </row>
    <row r="220" spans="1:5" ht="15">
      <c r="A220" s="106"/>
      <c r="B220" s="106"/>
      <c r="C220" s="106"/>
      <c r="D220" s="106"/>
      <c r="E220" s="106"/>
    </row>
    <row r="221" spans="1:5" ht="15">
      <c r="A221" s="106"/>
      <c r="B221" s="106"/>
      <c r="C221" s="106"/>
      <c r="D221" s="106"/>
      <c r="E221" s="106"/>
    </row>
    <row r="222" spans="1:5" ht="15">
      <c r="A222" s="106"/>
      <c r="B222" s="106"/>
      <c r="C222" s="106"/>
      <c r="D222" s="106"/>
      <c r="E222" s="106"/>
    </row>
    <row r="223" spans="1:5" ht="15">
      <c r="A223" s="106"/>
      <c r="B223" s="106"/>
      <c r="C223" s="106"/>
      <c r="D223" s="106"/>
      <c r="E223" s="106"/>
    </row>
    <row r="224" spans="1:5" ht="15">
      <c r="A224" s="106"/>
      <c r="B224" s="106"/>
      <c r="C224" s="106"/>
      <c r="D224" s="106"/>
      <c r="E224" s="106"/>
    </row>
    <row r="225" spans="1:5" ht="15">
      <c r="A225" s="106"/>
      <c r="B225" s="106"/>
      <c r="C225" s="106"/>
      <c r="D225" s="106"/>
      <c r="E225" s="106"/>
    </row>
    <row r="226" spans="1:5" ht="15">
      <c r="A226" s="106"/>
      <c r="B226" s="106"/>
      <c r="C226" s="106"/>
      <c r="D226" s="106"/>
      <c r="E226" s="106"/>
    </row>
    <row r="227" spans="1:5" ht="15">
      <c r="A227" s="106"/>
      <c r="B227" s="106"/>
      <c r="C227" s="106"/>
      <c r="D227" s="106"/>
      <c r="E227" s="106"/>
    </row>
    <row r="228" spans="1:5" ht="15">
      <c r="A228" s="106"/>
      <c r="B228" s="106"/>
      <c r="C228" s="106"/>
      <c r="D228" s="106"/>
      <c r="E228" s="106"/>
    </row>
    <row r="229" spans="1:5" ht="15">
      <c r="A229" s="106"/>
      <c r="B229" s="106"/>
      <c r="C229" s="106"/>
      <c r="D229" s="106"/>
      <c r="E229" s="106"/>
    </row>
    <row r="230" spans="1:5" ht="15">
      <c r="A230" s="106"/>
      <c r="B230" s="106"/>
      <c r="C230" s="106"/>
      <c r="D230" s="106"/>
      <c r="E230" s="106"/>
    </row>
    <row r="231" spans="1:5" ht="15">
      <c r="A231" s="106"/>
      <c r="B231" s="106"/>
      <c r="C231" s="106"/>
      <c r="D231" s="106"/>
      <c r="E231" s="106"/>
    </row>
    <row r="232" spans="1:5" ht="15">
      <c r="A232" s="106"/>
      <c r="B232" s="106"/>
      <c r="C232" s="106"/>
      <c r="D232" s="106"/>
      <c r="E232" s="106"/>
    </row>
    <row r="233" spans="1:5" ht="15">
      <c r="A233" s="106"/>
      <c r="B233" s="106"/>
      <c r="C233" s="106"/>
      <c r="D233" s="106"/>
      <c r="E233" s="106"/>
    </row>
    <row r="234" spans="1:5" ht="15">
      <c r="A234" s="106"/>
      <c r="B234" s="106"/>
      <c r="C234" s="106"/>
      <c r="D234" s="106"/>
      <c r="E234" s="106"/>
    </row>
    <row r="235" spans="1:5" ht="15">
      <c r="A235" s="106"/>
      <c r="B235" s="106"/>
      <c r="C235" s="106"/>
      <c r="D235" s="106"/>
      <c r="E235" s="106"/>
    </row>
    <row r="236" spans="1:5" ht="15">
      <c r="A236" s="106"/>
      <c r="B236" s="106"/>
      <c r="C236" s="106"/>
      <c r="D236" s="106"/>
      <c r="E236" s="106"/>
    </row>
    <row r="237" spans="1:5" ht="15">
      <c r="A237" s="106"/>
      <c r="B237" s="106"/>
      <c r="C237" s="106"/>
      <c r="D237" s="106"/>
      <c r="E237" s="106"/>
    </row>
    <row r="238" spans="1:5" ht="15">
      <c r="A238" s="106"/>
      <c r="B238" s="106"/>
      <c r="C238" s="106"/>
      <c r="D238" s="106"/>
      <c r="E238" s="106"/>
    </row>
    <row r="239" spans="1:5" ht="15">
      <c r="A239" s="106"/>
      <c r="B239" s="106"/>
      <c r="C239" s="106"/>
      <c r="D239" s="106"/>
      <c r="E239" s="106"/>
    </row>
    <row r="240" spans="1:5" ht="15">
      <c r="A240" s="106"/>
      <c r="B240" s="106"/>
      <c r="C240" s="106"/>
      <c r="D240" s="106"/>
      <c r="E240" s="106"/>
    </row>
    <row r="241" spans="1:5" ht="15">
      <c r="A241" s="106"/>
      <c r="B241" s="106"/>
      <c r="C241" s="106"/>
      <c r="D241" s="106"/>
      <c r="E241" s="106"/>
    </row>
    <row r="242" spans="1:5" ht="15">
      <c r="A242" s="106"/>
      <c r="B242" s="106"/>
      <c r="C242" s="106"/>
      <c r="D242" s="106"/>
      <c r="E242" s="106"/>
    </row>
    <row r="243" spans="1:5" ht="15">
      <c r="A243" s="106"/>
      <c r="B243" s="106"/>
      <c r="C243" s="106"/>
      <c r="D243" s="106"/>
      <c r="E243" s="106"/>
    </row>
    <row r="244" spans="1:5" ht="15">
      <c r="A244" s="106"/>
      <c r="B244" s="106"/>
      <c r="C244" s="106"/>
      <c r="D244" s="106"/>
      <c r="E244" s="106"/>
    </row>
    <row r="245" spans="1:5" ht="15">
      <c r="A245" s="106"/>
      <c r="B245" s="106"/>
      <c r="C245" s="106"/>
      <c r="D245" s="106"/>
      <c r="E245" s="106"/>
    </row>
    <row r="246" spans="1:5" ht="15">
      <c r="A246" s="106"/>
      <c r="B246" s="106"/>
      <c r="C246" s="106"/>
      <c r="D246" s="106"/>
      <c r="E246" s="106"/>
    </row>
    <row r="247" spans="1:5" ht="15">
      <c r="A247" s="106"/>
      <c r="B247" s="106"/>
      <c r="C247" s="106"/>
      <c r="D247" s="106"/>
      <c r="E247" s="106"/>
    </row>
    <row r="248" spans="1:5" ht="15">
      <c r="A248" s="106"/>
      <c r="B248" s="106"/>
      <c r="C248" s="106"/>
      <c r="D248" s="106"/>
      <c r="E248" s="106"/>
    </row>
    <row r="249" spans="1:5" ht="15">
      <c r="A249" s="106"/>
      <c r="B249" s="106"/>
      <c r="C249" s="106"/>
      <c r="D249" s="106"/>
      <c r="E249" s="106"/>
    </row>
    <row r="250" spans="1:5" ht="15">
      <c r="A250" s="106"/>
      <c r="B250" s="106"/>
      <c r="C250" s="106"/>
      <c r="D250" s="106"/>
      <c r="E250" s="106"/>
    </row>
    <row r="251" spans="1:5" ht="15">
      <c r="A251" s="106"/>
      <c r="B251" s="106"/>
      <c r="C251" s="106"/>
      <c r="D251" s="106"/>
      <c r="E251" s="106"/>
    </row>
    <row r="252" spans="1:5" ht="15">
      <c r="A252" s="106"/>
      <c r="B252" s="106"/>
      <c r="C252" s="106"/>
      <c r="D252" s="106"/>
      <c r="E252" s="106"/>
    </row>
    <row r="253" spans="1:5" ht="15">
      <c r="A253" s="106"/>
      <c r="B253" s="106"/>
      <c r="C253" s="106"/>
      <c r="D253" s="106"/>
      <c r="E253" s="106"/>
    </row>
    <row r="254" spans="1:5" ht="15">
      <c r="A254" s="106"/>
      <c r="B254" s="106"/>
      <c r="C254" s="106"/>
      <c r="D254" s="106"/>
      <c r="E254" s="106"/>
    </row>
    <row r="255" spans="1:5" ht="15">
      <c r="A255" s="106"/>
      <c r="B255" s="106"/>
      <c r="C255" s="106"/>
      <c r="D255" s="106"/>
      <c r="E255" s="106"/>
    </row>
    <row r="256" spans="1:5" ht="15">
      <c r="A256" s="106"/>
      <c r="B256" s="106"/>
      <c r="C256" s="106"/>
      <c r="D256" s="106"/>
      <c r="E256" s="106"/>
    </row>
    <row r="257" spans="1:5" ht="15">
      <c r="A257" s="106"/>
      <c r="B257" s="106"/>
      <c r="C257" s="106"/>
      <c r="D257" s="106"/>
      <c r="E257" s="106"/>
    </row>
    <row r="258" spans="1:5" ht="15">
      <c r="A258" s="106"/>
      <c r="B258" s="106"/>
      <c r="C258" s="106"/>
      <c r="D258" s="106"/>
      <c r="E258" s="106"/>
    </row>
    <row r="259" spans="1:5" ht="15">
      <c r="A259" s="106"/>
      <c r="B259" s="106"/>
      <c r="C259" s="106"/>
      <c r="D259" s="106"/>
      <c r="E259" s="106"/>
    </row>
    <row r="260" spans="1:5" ht="15">
      <c r="A260" s="106"/>
      <c r="B260" s="106"/>
      <c r="C260" s="106"/>
      <c r="D260" s="106"/>
      <c r="E260" s="106"/>
    </row>
    <row r="261" spans="1:5" ht="15">
      <c r="A261" s="106"/>
      <c r="B261" s="106"/>
      <c r="C261" s="106"/>
      <c r="D261" s="106"/>
      <c r="E261" s="106"/>
    </row>
    <row r="262" spans="1:5" ht="15">
      <c r="A262" s="106"/>
      <c r="B262" s="106"/>
      <c r="C262" s="106"/>
      <c r="D262" s="106"/>
      <c r="E262" s="106"/>
    </row>
    <row r="263" spans="1:5" ht="15">
      <c r="A263" s="106"/>
      <c r="B263" s="106"/>
      <c r="C263" s="106"/>
      <c r="D263" s="106"/>
      <c r="E263" s="106"/>
    </row>
    <row r="264" spans="1:5" ht="15">
      <c r="A264" s="106"/>
      <c r="B264" s="106"/>
      <c r="C264" s="106"/>
      <c r="D264" s="106"/>
      <c r="E264" s="106"/>
    </row>
    <row r="265" spans="1:5" ht="15">
      <c r="A265" s="106"/>
      <c r="B265" s="106"/>
      <c r="C265" s="106"/>
      <c r="D265" s="106"/>
      <c r="E265" s="106"/>
    </row>
    <row r="266" spans="1:5" ht="15">
      <c r="A266" s="106"/>
      <c r="B266" s="106"/>
      <c r="C266" s="106"/>
      <c r="D266" s="106"/>
      <c r="E266" s="106"/>
    </row>
    <row r="267" spans="1:5" ht="15">
      <c r="A267" s="106"/>
      <c r="B267" s="106"/>
      <c r="C267" s="106"/>
      <c r="D267" s="106"/>
      <c r="E267" s="106"/>
    </row>
    <row r="268" spans="1:5" ht="15">
      <c r="A268" s="106"/>
      <c r="B268" s="106"/>
      <c r="C268" s="106"/>
      <c r="D268" s="106"/>
      <c r="E268" s="106"/>
    </row>
    <row r="269" spans="1:5" ht="15">
      <c r="A269" s="106"/>
      <c r="B269" s="106"/>
      <c r="C269" s="106"/>
      <c r="D269" s="106"/>
      <c r="E269" s="106"/>
    </row>
    <row r="270" spans="1:5" ht="15">
      <c r="A270" s="106"/>
      <c r="B270" s="106"/>
      <c r="C270" s="106"/>
      <c r="D270" s="106"/>
      <c r="E270" s="106"/>
    </row>
    <row r="271" spans="1:5" ht="15">
      <c r="A271" s="106"/>
      <c r="B271" s="106"/>
      <c r="C271" s="106"/>
      <c r="D271" s="106"/>
      <c r="E271" s="106"/>
    </row>
    <row r="272" spans="1:5" ht="15">
      <c r="A272" s="106"/>
      <c r="B272" s="106"/>
      <c r="C272" s="106"/>
      <c r="D272" s="106"/>
      <c r="E272" s="106"/>
    </row>
    <row r="273" spans="1:5" ht="15">
      <c r="A273" s="106"/>
      <c r="B273" s="106"/>
      <c r="C273" s="106"/>
      <c r="D273" s="106"/>
      <c r="E273" s="106"/>
    </row>
    <row r="274" spans="1:5" ht="15">
      <c r="A274" s="106"/>
      <c r="B274" s="106"/>
      <c r="C274" s="106"/>
      <c r="D274" s="106"/>
      <c r="E274" s="106"/>
    </row>
    <row r="275" spans="1:5" ht="15">
      <c r="A275" s="106"/>
      <c r="B275" s="106"/>
      <c r="C275" s="106"/>
      <c r="D275" s="106"/>
      <c r="E275" s="106"/>
    </row>
    <row r="276" spans="1:5" ht="15">
      <c r="A276" s="106"/>
      <c r="B276" s="106"/>
      <c r="C276" s="106"/>
      <c r="D276" s="106"/>
      <c r="E276" s="106"/>
    </row>
    <row r="277" spans="1:5" ht="15">
      <c r="A277" s="106"/>
      <c r="B277" s="106"/>
      <c r="C277" s="106"/>
      <c r="D277" s="106"/>
      <c r="E277" s="106"/>
    </row>
    <row r="278" spans="1:5" ht="15">
      <c r="A278" s="106"/>
      <c r="B278" s="106"/>
      <c r="C278" s="106"/>
      <c r="D278" s="106"/>
      <c r="E278" s="106"/>
    </row>
    <row r="279" spans="1:5" ht="15">
      <c r="A279" s="106"/>
      <c r="B279" s="106"/>
      <c r="C279" s="106"/>
      <c r="D279" s="106"/>
      <c r="E279" s="106"/>
    </row>
    <row r="280" spans="1:5" ht="15">
      <c r="A280" s="106"/>
      <c r="B280" s="106"/>
      <c r="C280" s="106"/>
      <c r="D280" s="106"/>
      <c r="E280" s="106"/>
    </row>
    <row r="281" spans="1:5" ht="15">
      <c r="A281" s="106"/>
      <c r="B281" s="106"/>
      <c r="C281" s="106"/>
      <c r="D281" s="106"/>
      <c r="E281" s="106"/>
    </row>
    <row r="282" spans="1:5" ht="15">
      <c r="A282" s="106"/>
      <c r="B282" s="106"/>
      <c r="C282" s="106"/>
      <c r="D282" s="106"/>
      <c r="E282" s="106"/>
    </row>
    <row r="283" spans="1:5" ht="15">
      <c r="A283" s="106"/>
      <c r="B283" s="106"/>
      <c r="C283" s="106"/>
      <c r="D283" s="106"/>
      <c r="E283" s="106"/>
    </row>
    <row r="284" spans="1:5" ht="15">
      <c r="A284" s="106"/>
      <c r="B284" s="106"/>
      <c r="C284" s="106"/>
      <c r="D284" s="106"/>
      <c r="E284" s="106"/>
    </row>
    <row r="285" spans="1:5" ht="15">
      <c r="A285" s="106"/>
      <c r="B285" s="106"/>
      <c r="C285" s="106"/>
      <c r="D285" s="106"/>
      <c r="E285" s="106"/>
    </row>
    <row r="286" spans="1:5" ht="15">
      <c r="A286" s="106"/>
      <c r="B286" s="106"/>
      <c r="C286" s="106"/>
      <c r="D286" s="106"/>
      <c r="E286" s="106"/>
    </row>
    <row r="287" spans="1:5" ht="15">
      <c r="A287" s="106"/>
      <c r="B287" s="106"/>
      <c r="C287" s="106"/>
      <c r="D287" s="106"/>
      <c r="E287" s="106"/>
    </row>
    <row r="288" spans="1:5" ht="15">
      <c r="A288" s="106"/>
      <c r="B288" s="106"/>
      <c r="C288" s="106"/>
      <c r="D288" s="106"/>
      <c r="E288" s="106"/>
    </row>
    <row r="289" spans="1:5" ht="15">
      <c r="A289" s="106"/>
      <c r="B289" s="106"/>
      <c r="C289" s="106"/>
      <c r="D289" s="106"/>
      <c r="E289" s="106"/>
    </row>
    <row r="290" spans="1:5" ht="15">
      <c r="A290" s="106"/>
      <c r="B290" s="106"/>
      <c r="C290" s="106"/>
      <c r="D290" s="106"/>
      <c r="E290" s="106"/>
    </row>
    <row r="291" spans="1:5" ht="15">
      <c r="A291" s="106"/>
      <c r="B291" s="106"/>
      <c r="C291" s="106"/>
      <c r="D291" s="106"/>
      <c r="E291" s="106"/>
    </row>
    <row r="292" spans="1:5" ht="15">
      <c r="A292" s="106"/>
      <c r="B292" s="106"/>
      <c r="C292" s="106"/>
      <c r="D292" s="106"/>
      <c r="E292" s="106"/>
    </row>
    <row r="293" spans="1:5" ht="15">
      <c r="A293" s="106"/>
      <c r="B293" s="106"/>
      <c r="C293" s="106"/>
      <c r="D293" s="106"/>
      <c r="E293" s="106"/>
    </row>
    <row r="294" spans="1:5" ht="15">
      <c r="A294" s="106"/>
      <c r="B294" s="106"/>
      <c r="C294" s="106"/>
      <c r="D294" s="106"/>
      <c r="E294" s="106"/>
    </row>
    <row r="295" spans="1:5" ht="15">
      <c r="A295" s="106"/>
      <c r="B295" s="106"/>
      <c r="C295" s="106"/>
      <c r="D295" s="106"/>
      <c r="E295" s="106"/>
    </row>
    <row r="296" spans="1:5" ht="15">
      <c r="A296" s="106"/>
      <c r="B296" s="106"/>
      <c r="C296" s="106"/>
      <c r="D296" s="106"/>
      <c r="E296" s="106"/>
    </row>
    <row r="297" spans="1:5" ht="15">
      <c r="A297" s="106"/>
      <c r="B297" s="106"/>
      <c r="C297" s="106"/>
      <c r="D297" s="106"/>
      <c r="E297" s="106"/>
    </row>
    <row r="298" spans="1:5" ht="15">
      <c r="A298" s="106"/>
      <c r="B298" s="106"/>
      <c r="C298" s="106"/>
      <c r="D298" s="106"/>
      <c r="E298" s="106"/>
    </row>
    <row r="299" spans="1:5" ht="15">
      <c r="A299" s="106"/>
      <c r="B299" s="106"/>
      <c r="C299" s="106"/>
      <c r="D299" s="106"/>
      <c r="E299" s="106"/>
    </row>
    <row r="300" spans="1:5" ht="15">
      <c r="A300" s="106"/>
      <c r="B300" s="106"/>
      <c r="C300" s="106"/>
      <c r="D300" s="106"/>
      <c r="E300" s="106"/>
    </row>
    <row r="301" spans="1:5" ht="15">
      <c r="A301" s="106"/>
      <c r="B301" s="106"/>
      <c r="C301" s="106"/>
      <c r="D301" s="106"/>
      <c r="E301" s="106"/>
    </row>
    <row r="302" spans="1:5" ht="15">
      <c r="A302" s="106"/>
      <c r="B302" s="106"/>
      <c r="C302" s="106"/>
      <c r="D302" s="106"/>
      <c r="E302" s="106"/>
    </row>
    <row r="303" spans="1:5" ht="15">
      <c r="A303" s="106"/>
      <c r="B303" s="106"/>
      <c r="C303" s="106"/>
      <c r="D303" s="106"/>
      <c r="E303" s="106"/>
    </row>
    <row r="304" spans="1:5" ht="15">
      <c r="A304" s="106"/>
      <c r="B304" s="106"/>
      <c r="C304" s="106"/>
      <c r="D304" s="106"/>
      <c r="E304" s="106"/>
    </row>
    <row r="305" spans="1:5" ht="15">
      <c r="A305" s="106"/>
      <c r="B305" s="106"/>
      <c r="C305" s="106"/>
      <c r="D305" s="106"/>
      <c r="E305" s="106"/>
    </row>
    <row r="306" spans="1:5" ht="15">
      <c r="A306" s="106"/>
      <c r="B306" s="106"/>
      <c r="C306" s="106"/>
      <c r="D306" s="106"/>
      <c r="E306" s="106"/>
    </row>
    <row r="307" spans="1:5" ht="15">
      <c r="A307" s="106"/>
      <c r="B307" s="106"/>
      <c r="C307" s="106"/>
      <c r="D307" s="106"/>
      <c r="E307" s="106"/>
    </row>
    <row r="308" spans="1:5" ht="15">
      <c r="A308" s="106"/>
      <c r="B308" s="106"/>
      <c r="C308" s="106"/>
      <c r="D308" s="106"/>
      <c r="E308" s="106"/>
    </row>
    <row r="309" spans="1:5" ht="15">
      <c r="A309" s="106"/>
      <c r="B309" s="106"/>
      <c r="C309" s="106"/>
      <c r="D309" s="106"/>
      <c r="E309" s="106"/>
    </row>
    <row r="310" spans="1:5" ht="15">
      <c r="A310" s="106"/>
      <c r="B310" s="106"/>
      <c r="C310" s="106"/>
      <c r="D310" s="106"/>
      <c r="E310" s="106"/>
    </row>
    <row r="311" spans="1:5" ht="15">
      <c r="A311" s="106"/>
      <c r="B311" s="106"/>
      <c r="C311" s="106"/>
      <c r="D311" s="106"/>
      <c r="E311" s="106"/>
    </row>
    <row r="312" spans="1:5" ht="15">
      <c r="A312" s="106"/>
      <c r="B312" s="106"/>
      <c r="C312" s="106"/>
      <c r="D312" s="106"/>
      <c r="E312" s="106"/>
    </row>
    <row r="313" spans="1:5" ht="15">
      <c r="A313" s="106"/>
      <c r="B313" s="106"/>
      <c r="C313" s="106"/>
      <c r="D313" s="106"/>
      <c r="E313" s="106"/>
    </row>
    <row r="314" spans="1:5" ht="15">
      <c r="A314" s="106"/>
      <c r="B314" s="106"/>
      <c r="C314" s="106"/>
      <c r="D314" s="106"/>
      <c r="E314" s="106"/>
    </row>
    <row r="315" spans="1:5" ht="15">
      <c r="A315" s="106"/>
      <c r="B315" s="106"/>
      <c r="C315" s="106"/>
      <c r="D315" s="106"/>
      <c r="E315" s="106"/>
    </row>
    <row r="316" spans="1:5" ht="15">
      <c r="A316" s="106"/>
      <c r="B316" s="106"/>
      <c r="C316" s="106"/>
      <c r="D316" s="106"/>
      <c r="E316" s="106"/>
    </row>
    <row r="317" spans="1:5" ht="15">
      <c r="A317" s="106"/>
      <c r="B317" s="106"/>
      <c r="C317" s="106"/>
      <c r="D317" s="106"/>
      <c r="E317" s="106"/>
    </row>
    <row r="318" spans="1:5" ht="15">
      <c r="A318" s="106"/>
      <c r="B318" s="106"/>
      <c r="C318" s="106"/>
      <c r="D318" s="106"/>
      <c r="E318" s="106"/>
    </row>
    <row r="319" spans="1:5" ht="15">
      <c r="A319" s="106"/>
      <c r="B319" s="106"/>
      <c r="C319" s="106"/>
      <c r="D319" s="106"/>
      <c r="E319" s="106"/>
    </row>
    <row r="320" spans="1:5" ht="15">
      <c r="A320" s="106"/>
      <c r="B320" s="106"/>
      <c r="C320" s="106"/>
      <c r="D320" s="106"/>
      <c r="E320" s="106"/>
    </row>
    <row r="321" spans="1:5" ht="15">
      <c r="A321" s="106"/>
      <c r="B321" s="106"/>
      <c r="C321" s="106"/>
      <c r="D321" s="106"/>
      <c r="E321" s="106"/>
    </row>
    <row r="322" spans="1:5" ht="15">
      <c r="A322" s="106"/>
      <c r="B322" s="106"/>
      <c r="C322" s="106"/>
      <c r="D322" s="106"/>
      <c r="E322" s="106"/>
    </row>
    <row r="323" spans="1:5" ht="15">
      <c r="A323" s="106"/>
      <c r="B323" s="106"/>
      <c r="C323" s="106"/>
      <c r="D323" s="106"/>
      <c r="E323" s="106"/>
    </row>
    <row r="324" spans="1:5" ht="15">
      <c r="A324" s="106"/>
      <c r="B324" s="106"/>
      <c r="C324" s="106"/>
      <c r="D324" s="106"/>
      <c r="E324" s="106"/>
    </row>
    <row r="325" spans="1:5" ht="15">
      <c r="A325" s="106"/>
      <c r="B325" s="106"/>
      <c r="C325" s="106"/>
      <c r="D325" s="106"/>
      <c r="E325" s="106"/>
    </row>
    <row r="326" spans="1:5" ht="15">
      <c r="A326" s="106"/>
      <c r="B326" s="106"/>
      <c r="C326" s="106"/>
      <c r="D326" s="106"/>
      <c r="E326" s="106"/>
    </row>
    <row r="327" spans="1:5" ht="15">
      <c r="A327" s="106"/>
      <c r="B327" s="106"/>
      <c r="C327" s="106"/>
      <c r="D327" s="106"/>
      <c r="E327" s="106"/>
    </row>
    <row r="328" spans="1:5" ht="15">
      <c r="A328" s="106"/>
      <c r="B328" s="106"/>
      <c r="C328" s="106"/>
      <c r="D328" s="106"/>
      <c r="E328" s="106"/>
    </row>
    <row r="329" spans="1:5" ht="15">
      <c r="A329" s="106"/>
      <c r="B329" s="106"/>
      <c r="C329" s="106"/>
      <c r="D329" s="106"/>
      <c r="E329" s="106"/>
    </row>
    <row r="330" spans="1:5" ht="15">
      <c r="A330" s="106"/>
      <c r="B330" s="106"/>
      <c r="C330" s="106"/>
      <c r="D330" s="106"/>
      <c r="E330" s="106"/>
    </row>
    <row r="331" spans="1:5" ht="15">
      <c r="A331" s="106"/>
      <c r="B331" s="106"/>
      <c r="C331" s="106"/>
      <c r="D331" s="106"/>
      <c r="E331" s="106"/>
    </row>
    <row r="332" spans="1:5" ht="15">
      <c r="A332" s="106"/>
      <c r="B332" s="106"/>
      <c r="C332" s="106"/>
      <c r="D332" s="106"/>
      <c r="E332" s="106"/>
    </row>
    <row r="333" spans="1:5" ht="15">
      <c r="A333" s="106"/>
      <c r="B333" s="106"/>
      <c r="C333" s="106"/>
      <c r="D333" s="106"/>
      <c r="E333" s="106"/>
    </row>
    <row r="334" spans="1:5" ht="15">
      <c r="A334" s="106"/>
      <c r="B334" s="106"/>
      <c r="C334" s="106"/>
      <c r="D334" s="106"/>
      <c r="E334" s="106"/>
    </row>
    <row r="335" spans="1:5" ht="15">
      <c r="A335" s="106"/>
      <c r="B335" s="106"/>
      <c r="C335" s="106"/>
      <c r="D335" s="106"/>
      <c r="E335" s="106"/>
    </row>
    <row r="336" spans="1:5" ht="15">
      <c r="A336" s="106"/>
      <c r="B336" s="106"/>
      <c r="C336" s="106"/>
      <c r="D336" s="106"/>
      <c r="E336" s="106"/>
    </row>
    <row r="337" spans="1:5" ht="15">
      <c r="A337" s="106"/>
      <c r="B337" s="106"/>
      <c r="C337" s="106"/>
      <c r="D337" s="106"/>
      <c r="E337" s="106"/>
    </row>
    <row r="338" spans="1:5" ht="15">
      <c r="A338" s="106"/>
      <c r="B338" s="106"/>
      <c r="C338" s="106"/>
      <c r="D338" s="106"/>
      <c r="E338" s="106"/>
    </row>
    <row r="339" spans="1:5" ht="15">
      <c r="A339" s="106"/>
      <c r="B339" s="106"/>
      <c r="C339" s="106"/>
      <c r="D339" s="106"/>
      <c r="E339" s="106"/>
    </row>
    <row r="340" spans="1:5" ht="15">
      <c r="A340" s="106"/>
      <c r="B340" s="106"/>
      <c r="C340" s="106"/>
      <c r="D340" s="106"/>
      <c r="E340" s="106"/>
    </row>
    <row r="341" spans="1:5" ht="15">
      <c r="A341" s="106"/>
      <c r="B341" s="106"/>
      <c r="C341" s="106"/>
      <c r="D341" s="106"/>
      <c r="E341" s="106"/>
    </row>
    <row r="342" spans="1:5" ht="15">
      <c r="A342" s="106"/>
      <c r="B342" s="106"/>
      <c r="C342" s="106"/>
      <c r="D342" s="106"/>
      <c r="E342" s="106"/>
    </row>
    <row r="343" spans="1:5" ht="15">
      <c r="A343" s="106"/>
      <c r="B343" s="106"/>
      <c r="C343" s="106"/>
      <c r="D343" s="106"/>
      <c r="E343" s="106"/>
    </row>
    <row r="344" spans="1:5" ht="15">
      <c r="A344" s="106"/>
      <c r="B344" s="106"/>
      <c r="C344" s="106"/>
      <c r="D344" s="106"/>
      <c r="E344" s="106"/>
    </row>
    <row r="345" spans="1:5" ht="15">
      <c r="A345" s="106"/>
      <c r="B345" s="106"/>
      <c r="C345" s="106"/>
      <c r="D345" s="106"/>
      <c r="E345" s="106"/>
    </row>
    <row r="346" spans="1:5" ht="15">
      <c r="A346" s="106"/>
      <c r="B346" s="106"/>
      <c r="C346" s="106"/>
      <c r="D346" s="106"/>
      <c r="E346" s="106"/>
    </row>
    <row r="347" spans="1:5" ht="15">
      <c r="A347" s="106"/>
      <c r="B347" s="106"/>
      <c r="C347" s="106"/>
      <c r="D347" s="106"/>
      <c r="E347" s="106"/>
    </row>
    <row r="348" spans="1:5" ht="15">
      <c r="A348" s="106"/>
      <c r="B348" s="106"/>
      <c r="C348" s="106"/>
      <c r="D348" s="106"/>
      <c r="E348" s="106"/>
    </row>
    <row r="349" spans="1:5" ht="15">
      <c r="A349" s="106"/>
      <c r="B349" s="106"/>
      <c r="C349" s="106"/>
      <c r="D349" s="106"/>
      <c r="E349" s="106"/>
    </row>
    <row r="350" spans="1:5" ht="15">
      <c r="A350" s="106"/>
      <c r="B350" s="106"/>
      <c r="C350" s="106"/>
      <c r="D350" s="106"/>
      <c r="E350" s="106"/>
    </row>
    <row r="351" spans="1:5" ht="15">
      <c r="A351" s="106"/>
      <c r="B351" s="106"/>
      <c r="C351" s="106"/>
      <c r="D351" s="106"/>
      <c r="E351" s="106"/>
    </row>
    <row r="352" spans="1:5" ht="15">
      <c r="A352" s="106"/>
      <c r="B352" s="106"/>
      <c r="C352" s="106"/>
      <c r="D352" s="106"/>
      <c r="E352" s="106"/>
    </row>
    <row r="353" spans="1:5" ht="15">
      <c r="A353" s="106"/>
      <c r="B353" s="106"/>
      <c r="C353" s="106"/>
      <c r="D353" s="106"/>
      <c r="E353" s="106"/>
    </row>
    <row r="354" spans="1:5" ht="15">
      <c r="A354" s="106"/>
      <c r="B354" s="106"/>
      <c r="C354" s="106"/>
      <c r="D354" s="106"/>
      <c r="E354" s="106"/>
    </row>
    <row r="355" spans="1:5" ht="15">
      <c r="A355" s="106"/>
      <c r="B355" s="106"/>
      <c r="C355" s="106"/>
      <c r="D355" s="106"/>
      <c r="E355" s="106"/>
    </row>
    <row r="356" spans="1:5" ht="15">
      <c r="A356" s="106"/>
      <c r="B356" s="106"/>
      <c r="C356" s="106"/>
      <c r="D356" s="106"/>
      <c r="E356" s="106"/>
    </row>
    <row r="357" spans="1:5" ht="15">
      <c r="A357" s="106"/>
      <c r="B357" s="106"/>
      <c r="C357" s="106"/>
      <c r="D357" s="106"/>
      <c r="E357" s="106"/>
    </row>
    <row r="358" spans="1:5" ht="15">
      <c r="A358" s="106"/>
      <c r="B358" s="106"/>
      <c r="C358" s="106"/>
      <c r="D358" s="106"/>
      <c r="E358" s="106"/>
    </row>
    <row r="359" spans="1:5" ht="15">
      <c r="A359" s="106"/>
      <c r="B359" s="106"/>
      <c r="C359" s="106"/>
      <c r="D359" s="106"/>
      <c r="E359" s="106"/>
    </row>
    <row r="360" spans="1:5" ht="15">
      <c r="A360" s="106"/>
      <c r="B360" s="106"/>
      <c r="C360" s="106"/>
      <c r="D360" s="106"/>
      <c r="E360" s="106"/>
    </row>
    <row r="361" spans="1:5" ht="15">
      <c r="A361" s="106"/>
      <c r="B361" s="106"/>
      <c r="C361" s="106"/>
      <c r="D361" s="106"/>
      <c r="E361" s="106"/>
    </row>
    <row r="362" spans="1:5" ht="15">
      <c r="A362" s="106"/>
      <c r="B362" s="106"/>
      <c r="C362" s="106"/>
      <c r="D362" s="106"/>
      <c r="E362" s="106"/>
    </row>
    <row r="363" spans="1:5" ht="15">
      <c r="A363" s="106"/>
      <c r="B363" s="106"/>
      <c r="C363" s="106"/>
      <c r="D363" s="106"/>
      <c r="E363" s="106"/>
    </row>
    <row r="364" spans="1:5" ht="15">
      <c r="A364" s="106"/>
      <c r="B364" s="106"/>
      <c r="C364" s="106"/>
      <c r="D364" s="106"/>
      <c r="E364" s="106"/>
    </row>
    <row r="365" spans="1:5" ht="15">
      <c r="A365" s="106"/>
      <c r="B365" s="106"/>
      <c r="C365" s="106"/>
      <c r="D365" s="106"/>
      <c r="E365" s="106"/>
    </row>
    <row r="366" spans="1:5" ht="15">
      <c r="A366" s="106"/>
      <c r="B366" s="106"/>
      <c r="C366" s="106"/>
      <c r="D366" s="106"/>
      <c r="E366" s="106"/>
    </row>
    <row r="367" spans="1:5" ht="15">
      <c r="A367" s="106"/>
      <c r="B367" s="106"/>
      <c r="C367" s="106"/>
      <c r="D367" s="106"/>
      <c r="E367" s="106"/>
    </row>
    <row r="368" spans="1:5" ht="15">
      <c r="A368" s="106"/>
      <c r="B368" s="106"/>
      <c r="C368" s="106"/>
      <c r="D368" s="106"/>
      <c r="E368" s="106"/>
    </row>
    <row r="369" spans="1:5" ht="15">
      <c r="A369" s="106"/>
      <c r="B369" s="106"/>
      <c r="C369" s="106"/>
      <c r="D369" s="106"/>
      <c r="E369" s="106"/>
    </row>
    <row r="370" spans="1:5" ht="15">
      <c r="A370" s="106"/>
      <c r="B370" s="106"/>
      <c r="C370" s="106"/>
      <c r="D370" s="106"/>
      <c r="E370" s="106"/>
    </row>
    <row r="371" spans="1:5" ht="15">
      <c r="A371" s="106"/>
      <c r="B371" s="106"/>
      <c r="C371" s="106"/>
      <c r="D371" s="106"/>
      <c r="E371" s="106"/>
    </row>
    <row r="372" spans="1:5" ht="15">
      <c r="A372" s="106"/>
      <c r="B372" s="106"/>
      <c r="C372" s="106"/>
      <c r="D372" s="106"/>
      <c r="E372" s="106"/>
    </row>
    <row r="373" spans="1:5" ht="15">
      <c r="A373" s="106"/>
      <c r="B373" s="106"/>
      <c r="C373" s="106"/>
      <c r="D373" s="106"/>
      <c r="E373" s="106"/>
    </row>
    <row r="374" spans="1:5" ht="15">
      <c r="A374" s="106"/>
      <c r="B374" s="106"/>
      <c r="C374" s="106"/>
      <c r="D374" s="106"/>
      <c r="E374" s="106"/>
    </row>
    <row r="375" spans="1:5" ht="15">
      <c r="A375" s="106"/>
      <c r="B375" s="106"/>
      <c r="C375" s="106"/>
      <c r="D375" s="106"/>
      <c r="E375" s="106"/>
    </row>
    <row r="376" spans="1:5" ht="15">
      <c r="A376" s="106"/>
      <c r="B376" s="106"/>
      <c r="C376" s="106"/>
      <c r="D376" s="106"/>
      <c r="E376" s="106"/>
    </row>
    <row r="377" spans="1:5" ht="15">
      <c r="A377" s="106"/>
      <c r="B377" s="106"/>
      <c r="C377" s="106"/>
      <c r="D377" s="106"/>
      <c r="E377" s="106"/>
    </row>
    <row r="378" spans="1:5" ht="15">
      <c r="A378" s="106"/>
      <c r="B378" s="106"/>
      <c r="C378" s="106"/>
      <c r="D378" s="106"/>
      <c r="E378" s="106"/>
    </row>
    <row r="379" spans="1:5" ht="15">
      <c r="A379" s="106"/>
      <c r="B379" s="106"/>
      <c r="C379" s="106"/>
      <c r="D379" s="106"/>
      <c r="E379" s="106"/>
    </row>
    <row r="380" spans="1:5" ht="15">
      <c r="A380" s="106"/>
      <c r="B380" s="106"/>
      <c r="C380" s="106"/>
      <c r="D380" s="106"/>
      <c r="E380" s="106"/>
    </row>
    <row r="381" spans="1:5" ht="15">
      <c r="A381" s="106"/>
      <c r="B381" s="106"/>
      <c r="C381" s="106"/>
      <c r="D381" s="106"/>
      <c r="E381" s="106"/>
    </row>
    <row r="382" spans="1:5" ht="15">
      <c r="A382" s="106"/>
      <c r="B382" s="106"/>
      <c r="C382" s="106"/>
      <c r="D382" s="106"/>
      <c r="E382" s="106"/>
    </row>
    <row r="383" spans="1:5" ht="15">
      <c r="A383" s="106"/>
      <c r="B383" s="106"/>
      <c r="C383" s="106"/>
      <c r="D383" s="106"/>
      <c r="E383" s="106"/>
    </row>
    <row r="384" spans="1:5" ht="15">
      <c r="A384" s="106"/>
      <c r="B384" s="106"/>
      <c r="C384" s="106"/>
      <c r="D384" s="106"/>
      <c r="E384" s="106"/>
    </row>
    <row r="385" spans="1:5" ht="15">
      <c r="A385" s="106"/>
      <c r="B385" s="106"/>
      <c r="C385" s="106"/>
      <c r="D385" s="106"/>
      <c r="E385" s="106"/>
    </row>
    <row r="386" spans="1:5" ht="15">
      <c r="A386" s="106"/>
      <c r="B386" s="106"/>
      <c r="C386" s="106"/>
      <c r="D386" s="106"/>
      <c r="E386" s="106"/>
    </row>
    <row r="387" spans="1:5" ht="15">
      <c r="A387" s="106"/>
      <c r="B387" s="106"/>
      <c r="C387" s="106"/>
      <c r="D387" s="106"/>
      <c r="E387" s="106"/>
    </row>
    <row r="388" spans="1:5" ht="15">
      <c r="A388" s="106"/>
      <c r="B388" s="106"/>
      <c r="C388" s="106"/>
      <c r="D388" s="106"/>
      <c r="E388" s="106"/>
    </row>
    <row r="389" spans="1:5" ht="15">
      <c r="A389" s="106"/>
      <c r="B389" s="106"/>
      <c r="C389" s="106"/>
      <c r="D389" s="106"/>
      <c r="E389" s="106"/>
    </row>
    <row r="390" spans="1:5" ht="15">
      <c r="A390" s="106"/>
      <c r="B390" s="106"/>
      <c r="C390" s="106"/>
      <c r="D390" s="106"/>
      <c r="E390" s="106"/>
    </row>
    <row r="391" spans="1:5" ht="15">
      <c r="A391" s="106"/>
      <c r="B391" s="106"/>
      <c r="C391" s="106"/>
      <c r="D391" s="106"/>
      <c r="E391" s="106"/>
    </row>
    <row r="392" spans="1:5" ht="15">
      <c r="A392" s="106"/>
      <c r="B392" s="106"/>
      <c r="C392" s="106"/>
      <c r="D392" s="106"/>
      <c r="E392" s="106"/>
    </row>
    <row r="393" spans="1:5" ht="15">
      <c r="A393" s="106"/>
      <c r="B393" s="106"/>
      <c r="C393" s="106"/>
      <c r="D393" s="106"/>
      <c r="E393" s="106"/>
    </row>
    <row r="394" spans="1:5" ht="15">
      <c r="A394" s="106"/>
      <c r="B394" s="106"/>
      <c r="C394" s="106"/>
      <c r="D394" s="106"/>
      <c r="E394" s="106"/>
    </row>
    <row r="395" spans="1:5" ht="15">
      <c r="A395" s="106"/>
      <c r="B395" s="106"/>
      <c r="C395" s="106"/>
      <c r="D395" s="106"/>
      <c r="E395" s="106"/>
    </row>
    <row r="396" spans="1:5" ht="15">
      <c r="A396" s="106"/>
      <c r="B396" s="106"/>
      <c r="C396" s="106"/>
      <c r="D396" s="106"/>
      <c r="E396" s="106"/>
    </row>
    <row r="397" spans="1:5" ht="15">
      <c r="A397" s="106"/>
      <c r="B397" s="106"/>
      <c r="C397" s="106"/>
      <c r="D397" s="106"/>
      <c r="E397" s="106"/>
    </row>
    <row r="398" spans="1:5" ht="15">
      <c r="A398" s="106"/>
      <c r="B398" s="106"/>
      <c r="C398" s="106"/>
      <c r="D398" s="106"/>
      <c r="E398" s="106"/>
    </row>
    <row r="399" spans="1:5" ht="15">
      <c r="A399" s="106"/>
      <c r="B399" s="106"/>
      <c r="C399" s="106"/>
      <c r="D399" s="106"/>
      <c r="E399" s="106"/>
    </row>
    <row r="400" spans="1:5" ht="15">
      <c r="A400" s="106"/>
      <c r="B400" s="106"/>
      <c r="C400" s="106"/>
      <c r="D400" s="106"/>
      <c r="E400" s="106"/>
    </row>
    <row r="401" spans="1:5" ht="15">
      <c r="A401" s="106"/>
      <c r="B401" s="106"/>
      <c r="C401" s="106"/>
      <c r="D401" s="106"/>
      <c r="E401" s="106"/>
    </row>
    <row r="402" spans="1:5" ht="15">
      <c r="A402" s="106"/>
      <c r="B402" s="106"/>
      <c r="C402" s="106"/>
      <c r="D402" s="106"/>
      <c r="E402" s="106"/>
    </row>
    <row r="403" spans="1:5" ht="15">
      <c r="A403" s="106"/>
      <c r="B403" s="106"/>
      <c r="C403" s="106"/>
      <c r="D403" s="106"/>
      <c r="E403" s="106"/>
    </row>
    <row r="404" spans="1:5" ht="15">
      <c r="A404" s="106"/>
      <c r="B404" s="106"/>
      <c r="C404" s="106"/>
      <c r="D404" s="106"/>
      <c r="E404" s="106"/>
    </row>
    <row r="405" spans="1:5" ht="15">
      <c r="A405" s="106"/>
      <c r="B405" s="106"/>
      <c r="C405" s="106"/>
      <c r="D405" s="106"/>
      <c r="E405" s="106"/>
    </row>
    <row r="406" spans="1:5" ht="15">
      <c r="A406" s="106"/>
      <c r="B406" s="106"/>
      <c r="C406" s="106"/>
      <c r="D406" s="106"/>
      <c r="E406" s="106"/>
    </row>
    <row r="407" spans="1:5" ht="15">
      <c r="A407" s="106"/>
      <c r="B407" s="106"/>
      <c r="C407" s="106"/>
      <c r="D407" s="106"/>
      <c r="E407" s="106"/>
    </row>
    <row r="408" spans="1:5" ht="15">
      <c r="A408" s="106"/>
      <c r="B408" s="106"/>
      <c r="C408" s="106"/>
      <c r="D408" s="106"/>
      <c r="E408" s="106"/>
    </row>
    <row r="409" spans="1:5" ht="15">
      <c r="A409" s="106"/>
      <c r="B409" s="106"/>
      <c r="C409" s="106"/>
      <c r="D409" s="106"/>
      <c r="E409" s="106"/>
    </row>
    <row r="410" spans="1:5" ht="15">
      <c r="A410" s="106"/>
      <c r="B410" s="106"/>
      <c r="C410" s="106"/>
      <c r="D410" s="106"/>
      <c r="E410" s="106"/>
    </row>
    <row r="411" spans="1:5" ht="15">
      <c r="A411" s="106"/>
      <c r="B411" s="106"/>
      <c r="C411" s="106"/>
      <c r="D411" s="106"/>
      <c r="E411" s="106"/>
    </row>
    <row r="412" spans="1:5" ht="15">
      <c r="A412" s="106"/>
      <c r="B412" s="106"/>
      <c r="C412" s="106"/>
      <c r="D412" s="106"/>
      <c r="E412" s="106"/>
    </row>
    <row r="413" spans="1:5" ht="15">
      <c r="A413" s="106"/>
      <c r="B413" s="106"/>
      <c r="C413" s="106"/>
      <c r="D413" s="106"/>
      <c r="E413" s="106"/>
    </row>
    <row r="414" spans="1:5" ht="15">
      <c r="A414" s="106"/>
      <c r="B414" s="106"/>
      <c r="C414" s="106"/>
      <c r="D414" s="106"/>
      <c r="E414" s="106"/>
    </row>
    <row r="415" spans="1:5" ht="15">
      <c r="A415" s="106"/>
      <c r="B415" s="106"/>
      <c r="C415" s="106"/>
      <c r="D415" s="106"/>
      <c r="E415" s="106"/>
    </row>
    <row r="416" spans="1:5" ht="15">
      <c r="A416" s="106"/>
      <c r="B416" s="106"/>
      <c r="C416" s="106"/>
      <c r="D416" s="106"/>
      <c r="E416" s="106"/>
    </row>
    <row r="417" spans="1:5" ht="15">
      <c r="A417" s="106"/>
      <c r="B417" s="106"/>
      <c r="C417" s="106"/>
      <c r="D417" s="106"/>
      <c r="E417" s="106"/>
    </row>
    <row r="418" spans="1:5" ht="15">
      <c r="A418" s="106"/>
      <c r="B418" s="106"/>
      <c r="C418" s="106"/>
      <c r="D418" s="106"/>
      <c r="E418" s="106"/>
    </row>
    <row r="419" spans="1:5" ht="15">
      <c r="A419" s="106"/>
      <c r="B419" s="106"/>
      <c r="C419" s="106"/>
      <c r="D419" s="106"/>
      <c r="E419" s="106"/>
    </row>
    <row r="420" spans="1:5" ht="15">
      <c r="A420" s="106"/>
      <c r="B420" s="106"/>
      <c r="C420" s="106"/>
      <c r="D420" s="106"/>
      <c r="E420" s="106"/>
    </row>
    <row r="421" spans="1:5" ht="15">
      <c r="A421" s="106"/>
      <c r="B421" s="106"/>
      <c r="C421" s="106"/>
      <c r="D421" s="106"/>
      <c r="E421" s="106"/>
    </row>
    <row r="422" spans="1:5" ht="15">
      <c r="A422" s="106"/>
      <c r="B422" s="106"/>
      <c r="C422" s="106"/>
      <c r="D422" s="106"/>
      <c r="E422" s="106"/>
    </row>
    <row r="423" spans="1:5" ht="15">
      <c r="A423" s="106"/>
      <c r="B423" s="106"/>
      <c r="C423" s="106"/>
      <c r="D423" s="106"/>
      <c r="E423" s="106"/>
    </row>
    <row r="424" spans="1:5" ht="15">
      <c r="A424" s="106"/>
      <c r="B424" s="106"/>
      <c r="C424" s="106"/>
      <c r="D424" s="106"/>
      <c r="E424" s="106"/>
    </row>
    <row r="425" spans="1:5" ht="15">
      <c r="A425" s="106"/>
      <c r="B425" s="106"/>
      <c r="C425" s="106"/>
      <c r="D425" s="106"/>
      <c r="E425" s="106"/>
    </row>
    <row r="426" spans="1:5" ht="15">
      <c r="A426" s="106"/>
      <c r="B426" s="106"/>
      <c r="C426" s="106"/>
      <c r="D426" s="106"/>
      <c r="E426" s="106"/>
    </row>
    <row r="427" spans="1:5" ht="15">
      <c r="A427" s="106"/>
      <c r="B427" s="106"/>
      <c r="C427" s="106"/>
      <c r="D427" s="106"/>
      <c r="E427" s="106"/>
    </row>
    <row r="428" spans="1:5" ht="15">
      <c r="A428" s="106"/>
      <c r="B428" s="106"/>
      <c r="C428" s="106"/>
      <c r="D428" s="106"/>
      <c r="E428" s="106"/>
    </row>
    <row r="429" spans="1:5" ht="15">
      <c r="A429" s="106"/>
      <c r="B429" s="106"/>
      <c r="C429" s="106"/>
      <c r="D429" s="106"/>
      <c r="E429" s="106"/>
    </row>
    <row r="430" spans="1:5" ht="15">
      <c r="A430" s="106"/>
      <c r="B430" s="106"/>
      <c r="C430" s="106"/>
      <c r="D430" s="106"/>
      <c r="E430" s="106"/>
    </row>
    <row r="431" spans="1:5" ht="15">
      <c r="A431" s="106"/>
      <c r="B431" s="106"/>
      <c r="C431" s="106"/>
      <c r="D431" s="106"/>
      <c r="E431" s="106"/>
    </row>
    <row r="432" spans="1:5" ht="15">
      <c r="A432" s="106"/>
      <c r="B432" s="106"/>
      <c r="C432" s="106"/>
      <c r="D432" s="106"/>
      <c r="E432" s="106"/>
    </row>
    <row r="433" spans="1:5" ht="15">
      <c r="A433" s="106"/>
      <c r="B433" s="106"/>
      <c r="C433" s="106"/>
      <c r="D433" s="106"/>
      <c r="E433" s="106"/>
    </row>
    <row r="434" spans="1:5" ht="15">
      <c r="A434" s="106"/>
      <c r="B434" s="106"/>
      <c r="C434" s="106"/>
      <c r="D434" s="106"/>
      <c r="E434" s="106"/>
    </row>
    <row r="435" spans="1:5" ht="15">
      <c r="A435" s="106"/>
      <c r="B435" s="106"/>
      <c r="C435" s="106"/>
      <c r="D435" s="106"/>
      <c r="E435" s="106"/>
    </row>
    <row r="436" spans="1:5" ht="15">
      <c r="A436" s="106"/>
      <c r="B436" s="106"/>
      <c r="C436" s="106"/>
      <c r="D436" s="106"/>
      <c r="E436" s="106"/>
    </row>
    <row r="437" spans="1:5" ht="15">
      <c r="A437" s="106"/>
      <c r="B437" s="106"/>
      <c r="C437" s="106"/>
      <c r="D437" s="106"/>
      <c r="E437" s="106"/>
    </row>
    <row r="438" spans="1:5" ht="15">
      <c r="A438" s="106"/>
      <c r="B438" s="106"/>
      <c r="C438" s="106"/>
      <c r="D438" s="106"/>
      <c r="E438" s="106"/>
    </row>
    <row r="439" spans="1:5" ht="15">
      <c r="A439" s="106"/>
      <c r="B439" s="106"/>
      <c r="C439" s="106"/>
      <c r="D439" s="106"/>
      <c r="E439" s="106"/>
    </row>
    <row r="440" spans="1:5" ht="15">
      <c r="A440" s="106"/>
      <c r="B440" s="106"/>
      <c r="C440" s="106"/>
      <c r="D440" s="106"/>
      <c r="E440" s="106"/>
    </row>
    <row r="441" spans="1:5" ht="15">
      <c r="A441" s="106"/>
      <c r="B441" s="106"/>
      <c r="C441" s="106"/>
      <c r="D441" s="106"/>
      <c r="E441" s="106"/>
    </row>
    <row r="442" spans="1:5" ht="15">
      <c r="A442" s="106"/>
      <c r="B442" s="106"/>
      <c r="C442" s="106"/>
      <c r="D442" s="106"/>
      <c r="E442" s="106"/>
    </row>
    <row r="443" spans="1:5" ht="15">
      <c r="A443" s="106"/>
      <c r="B443" s="106"/>
      <c r="C443" s="106"/>
      <c r="D443" s="106"/>
      <c r="E443" s="106"/>
    </row>
    <row r="444" spans="1:5" ht="15">
      <c r="A444" s="106"/>
      <c r="B444" s="106"/>
      <c r="C444" s="106"/>
      <c r="D444" s="106"/>
      <c r="E444" s="106"/>
    </row>
    <row r="445" spans="1:5" ht="15">
      <c r="A445" s="106"/>
      <c r="B445" s="106"/>
      <c r="C445" s="106"/>
      <c r="D445" s="106"/>
      <c r="E445" s="106"/>
    </row>
    <row r="446" spans="1:5" ht="15">
      <c r="A446" s="106"/>
      <c r="B446" s="106"/>
      <c r="C446" s="106"/>
      <c r="D446" s="106"/>
      <c r="E446" s="106"/>
    </row>
    <row r="447" spans="1:5" ht="15">
      <c r="A447" s="106"/>
      <c r="B447" s="106"/>
      <c r="C447" s="106"/>
      <c r="D447" s="106"/>
      <c r="E447" s="106"/>
    </row>
    <row r="448" spans="1:5" ht="15">
      <c r="A448" s="106"/>
      <c r="B448" s="106"/>
      <c r="C448" s="106"/>
      <c r="D448" s="106"/>
      <c r="E448" s="106"/>
    </row>
    <row r="449" spans="1:5" ht="15">
      <c r="A449" s="106"/>
      <c r="B449" s="106"/>
      <c r="C449" s="106"/>
      <c r="D449" s="106"/>
      <c r="E449" s="106"/>
    </row>
    <row r="450" spans="1:5" ht="15">
      <c r="A450" s="106"/>
      <c r="B450" s="106"/>
      <c r="C450" s="106"/>
      <c r="D450" s="106"/>
      <c r="E450" s="106"/>
    </row>
    <row r="451" spans="1:5" ht="15">
      <c r="A451" s="106"/>
      <c r="B451" s="106"/>
      <c r="C451" s="106"/>
      <c r="D451" s="106"/>
      <c r="E451" s="106"/>
    </row>
    <row r="452" spans="1:5" ht="15">
      <c r="A452" s="106"/>
      <c r="B452" s="106"/>
      <c r="C452" s="106"/>
      <c r="D452" s="106"/>
      <c r="E452" s="106"/>
    </row>
    <row r="453" spans="1:5" ht="15">
      <c r="A453" s="106"/>
      <c r="B453" s="106"/>
      <c r="C453" s="106"/>
      <c r="D453" s="106"/>
      <c r="E453" s="106"/>
    </row>
    <row r="454" spans="1:5" ht="15">
      <c r="A454" s="106"/>
      <c r="B454" s="106"/>
      <c r="C454" s="106"/>
      <c r="D454" s="106"/>
      <c r="E454" s="106"/>
    </row>
    <row r="455" spans="1:5" ht="15">
      <c r="A455" s="106"/>
      <c r="B455" s="106"/>
      <c r="C455" s="106"/>
      <c r="D455" s="106"/>
      <c r="E455" s="106"/>
    </row>
    <row r="456" spans="1:5" ht="15">
      <c r="A456" s="106"/>
      <c r="B456" s="106"/>
      <c r="C456" s="106"/>
      <c r="D456" s="106"/>
      <c r="E456" s="106"/>
    </row>
    <row r="457" spans="1:5" ht="15">
      <c r="A457" s="106"/>
      <c r="B457" s="106"/>
      <c r="C457" s="106"/>
      <c r="D457" s="106"/>
      <c r="E457" s="106"/>
    </row>
    <row r="458" spans="1:5" ht="15">
      <c r="A458" s="106"/>
      <c r="B458" s="106"/>
      <c r="C458" s="106"/>
      <c r="D458" s="106"/>
      <c r="E458" s="106"/>
    </row>
    <row r="459" spans="1:5" ht="15">
      <c r="A459" s="106"/>
      <c r="B459" s="106"/>
      <c r="C459" s="106"/>
      <c r="D459" s="106"/>
      <c r="E459" s="106"/>
    </row>
    <row r="460" spans="1:5" ht="15">
      <c r="A460" s="106"/>
      <c r="B460" s="106"/>
      <c r="C460" s="106"/>
      <c r="D460" s="106"/>
      <c r="E460" s="106"/>
    </row>
    <row r="461" spans="1:5" ht="15">
      <c r="A461" s="106"/>
      <c r="B461" s="106"/>
      <c r="C461" s="106"/>
      <c r="D461" s="106"/>
      <c r="E461" s="106"/>
    </row>
    <row r="462" spans="1:5" ht="15">
      <c r="A462" s="106"/>
      <c r="B462" s="106"/>
      <c r="C462" s="106"/>
      <c r="D462" s="106"/>
      <c r="E462" s="106"/>
    </row>
    <row r="463" spans="1:5" ht="15">
      <c r="A463" s="106"/>
      <c r="B463" s="106"/>
      <c r="C463" s="106"/>
      <c r="D463" s="106"/>
      <c r="E463" s="106"/>
    </row>
    <row r="464" spans="1:5" ht="15">
      <c r="A464" s="106"/>
      <c r="B464" s="106"/>
      <c r="C464" s="106"/>
      <c r="D464" s="106"/>
      <c r="E464" s="106"/>
    </row>
    <row r="465" spans="1:5" ht="15">
      <c r="A465" s="106"/>
      <c r="B465" s="106"/>
      <c r="C465" s="106"/>
      <c r="D465" s="106"/>
      <c r="E465" s="106"/>
    </row>
    <row r="466" spans="1:5" ht="15">
      <c r="A466" s="106"/>
      <c r="B466" s="106"/>
      <c r="C466" s="106"/>
      <c r="D466" s="106"/>
      <c r="E466" s="106"/>
    </row>
    <row r="467" spans="1:5" ht="15">
      <c r="A467" s="106"/>
      <c r="B467" s="106"/>
      <c r="C467" s="106"/>
      <c r="D467" s="106"/>
      <c r="E467" s="106"/>
    </row>
    <row r="468" spans="1:5" ht="15">
      <c r="A468" s="106"/>
      <c r="B468" s="106"/>
      <c r="C468" s="106"/>
      <c r="D468" s="106"/>
      <c r="E468" s="106"/>
    </row>
    <row r="469" spans="1:5" ht="15">
      <c r="A469" s="106"/>
      <c r="B469" s="106"/>
      <c r="C469" s="106"/>
      <c r="D469" s="106"/>
      <c r="E469" s="106"/>
    </row>
    <row r="470" spans="1:5" ht="15">
      <c r="A470" s="106"/>
      <c r="B470" s="106"/>
      <c r="C470" s="106"/>
      <c r="D470" s="106"/>
      <c r="E470" s="106"/>
    </row>
    <row r="471" spans="1:5" ht="15">
      <c r="A471" s="106"/>
      <c r="B471" s="106"/>
      <c r="C471" s="106"/>
      <c r="D471" s="106"/>
      <c r="E471" s="106"/>
    </row>
    <row r="472" spans="1:5" ht="15">
      <c r="A472" s="106"/>
      <c r="B472" s="106"/>
      <c r="C472" s="106"/>
      <c r="D472" s="106"/>
      <c r="E472" s="106"/>
    </row>
    <row r="473" spans="1:5" ht="15">
      <c r="A473" s="106"/>
      <c r="B473" s="106"/>
      <c r="C473" s="106"/>
      <c r="D473" s="106"/>
      <c r="E473" s="106"/>
    </row>
    <row r="474" spans="1:5" ht="15">
      <c r="A474" s="106"/>
      <c r="B474" s="106"/>
      <c r="C474" s="106"/>
      <c r="D474" s="106"/>
      <c r="E474" s="106"/>
    </row>
    <row r="475" spans="1:5" ht="15">
      <c r="A475" s="106"/>
      <c r="B475" s="106"/>
      <c r="C475" s="106"/>
      <c r="D475" s="106"/>
      <c r="E475" s="106"/>
    </row>
    <row r="476" spans="1:5" ht="15">
      <c r="A476" s="106"/>
      <c r="B476" s="106"/>
      <c r="C476" s="106"/>
      <c r="D476" s="106"/>
      <c r="E476" s="106"/>
    </row>
    <row r="477" spans="1:5" ht="15">
      <c r="A477" s="106"/>
      <c r="B477" s="106"/>
      <c r="C477" s="106"/>
      <c r="D477" s="106"/>
      <c r="E477" s="106"/>
    </row>
    <row r="478" spans="1:5" ht="15">
      <c r="A478" s="106"/>
      <c r="B478" s="106"/>
      <c r="C478" s="106"/>
      <c r="D478" s="106"/>
      <c r="E478" s="106"/>
    </row>
    <row r="479" spans="1:5" ht="15">
      <c r="A479" s="106"/>
      <c r="B479" s="106"/>
      <c r="C479" s="106"/>
      <c r="D479" s="106"/>
      <c r="E479" s="106"/>
    </row>
    <row r="480" spans="1:5" ht="15">
      <c r="A480" s="106"/>
      <c r="B480" s="106"/>
      <c r="C480" s="106"/>
      <c r="D480" s="106"/>
      <c r="E480" s="106"/>
    </row>
    <row r="481" spans="1:5" ht="15">
      <c r="A481" s="106"/>
      <c r="B481" s="106"/>
      <c r="C481" s="106"/>
      <c r="D481" s="106"/>
      <c r="E481" s="106"/>
    </row>
    <row r="482" spans="1:5" ht="15">
      <c r="A482" s="106"/>
      <c r="B482" s="106"/>
      <c r="C482" s="106"/>
      <c r="D482" s="106"/>
      <c r="E482" s="106"/>
    </row>
    <row r="483" spans="1:5" ht="15">
      <c r="A483" s="106"/>
      <c r="B483" s="106"/>
      <c r="C483" s="106"/>
      <c r="D483" s="106"/>
      <c r="E483" s="106"/>
    </row>
    <row r="484" spans="1:5" ht="15">
      <c r="A484" s="106"/>
      <c r="B484" s="106"/>
      <c r="C484" s="106"/>
      <c r="D484" s="106"/>
      <c r="E484" s="106"/>
    </row>
    <row r="485" spans="1:5" ht="15">
      <c r="A485" s="106"/>
      <c r="B485" s="106"/>
      <c r="C485" s="106"/>
      <c r="D485" s="106"/>
      <c r="E485" s="106"/>
    </row>
    <row r="486" spans="1:5" ht="15">
      <c r="A486" s="106"/>
      <c r="B486" s="106"/>
      <c r="C486" s="106"/>
      <c r="D486" s="106"/>
      <c r="E486" s="106"/>
    </row>
    <row r="487" spans="1:5" ht="15">
      <c r="A487" s="106"/>
      <c r="B487" s="106"/>
      <c r="C487" s="106"/>
      <c r="D487" s="106"/>
      <c r="E487" s="106"/>
    </row>
    <row r="488" spans="1:5" ht="15">
      <c r="A488" s="106"/>
      <c r="B488" s="106"/>
      <c r="C488" s="106"/>
      <c r="D488" s="106"/>
      <c r="E488" s="106"/>
    </row>
    <row r="489" spans="1:5" ht="15">
      <c r="A489" s="106"/>
      <c r="B489" s="106"/>
      <c r="C489" s="106"/>
      <c r="D489" s="106"/>
      <c r="E489" s="106"/>
    </row>
    <row r="490" spans="1:5" ht="15">
      <c r="A490" s="106"/>
      <c r="B490" s="106"/>
      <c r="C490" s="106"/>
      <c r="D490" s="106"/>
      <c r="E490" s="106"/>
    </row>
    <row r="491" spans="1:5" ht="15">
      <c r="A491" s="106"/>
      <c r="B491" s="106"/>
      <c r="C491" s="106"/>
      <c r="D491" s="106"/>
      <c r="E491" s="106"/>
    </row>
    <row r="492" spans="1:5" ht="15">
      <c r="A492" s="106"/>
      <c r="B492" s="106"/>
      <c r="C492" s="106"/>
      <c r="D492" s="106"/>
      <c r="E492" s="106"/>
    </row>
    <row r="493" spans="1:5" ht="15">
      <c r="A493" s="106"/>
      <c r="B493" s="106"/>
      <c r="C493" s="106"/>
      <c r="D493" s="106"/>
      <c r="E493" s="106"/>
    </row>
    <row r="494" spans="1:5" ht="15">
      <c r="A494" s="106"/>
      <c r="B494" s="106"/>
      <c r="C494" s="106"/>
      <c r="D494" s="106"/>
      <c r="E494" s="106"/>
    </row>
    <row r="495" spans="1:5" ht="15">
      <c r="A495" s="106"/>
      <c r="B495" s="106"/>
      <c r="C495" s="106"/>
      <c r="D495" s="106"/>
      <c r="E495" s="106"/>
    </row>
    <row r="496" spans="1:5" ht="15">
      <c r="A496" s="106"/>
      <c r="B496" s="106"/>
      <c r="C496" s="106"/>
      <c r="D496" s="106"/>
      <c r="E496" s="106"/>
    </row>
    <row r="497" spans="1:5" ht="15">
      <c r="A497" s="106"/>
      <c r="B497" s="106"/>
      <c r="C497" s="106"/>
      <c r="D497" s="106"/>
      <c r="E497" s="106"/>
    </row>
    <row r="498" spans="1:5" ht="15">
      <c r="A498" s="106"/>
      <c r="B498" s="106"/>
      <c r="C498" s="106"/>
      <c r="D498" s="106"/>
      <c r="E498" s="106"/>
    </row>
    <row r="499" spans="1:5" ht="15">
      <c r="A499" s="106"/>
      <c r="B499" s="106"/>
      <c r="C499" s="106"/>
      <c r="D499" s="106"/>
      <c r="E499" s="106"/>
    </row>
    <row r="500" spans="1:5" ht="15">
      <c r="A500" s="106"/>
      <c r="B500" s="106"/>
      <c r="C500" s="106"/>
      <c r="D500" s="106"/>
      <c r="E500" s="106"/>
    </row>
    <row r="501" spans="1:5" ht="15">
      <c r="A501" s="106"/>
      <c r="B501" s="106"/>
      <c r="C501" s="106"/>
      <c r="D501" s="106"/>
      <c r="E501" s="106"/>
    </row>
    <row r="502" spans="1:5" ht="15">
      <c r="A502" s="106"/>
      <c r="B502" s="106"/>
      <c r="C502" s="106"/>
      <c r="D502" s="106"/>
      <c r="E502" s="106"/>
    </row>
    <row r="503" spans="1:5" ht="15">
      <c r="A503" s="106"/>
      <c r="B503" s="106"/>
      <c r="C503" s="106"/>
      <c r="D503" s="106"/>
      <c r="E503" s="106"/>
    </row>
    <row r="504" spans="1:5" ht="15">
      <c r="A504" s="106"/>
      <c r="B504" s="106"/>
      <c r="C504" s="106"/>
      <c r="D504" s="106"/>
      <c r="E504" s="106"/>
    </row>
    <row r="505" spans="1:5" ht="15">
      <c r="A505" s="106"/>
      <c r="B505" s="106"/>
      <c r="C505" s="106"/>
      <c r="D505" s="106"/>
      <c r="E505" s="106"/>
    </row>
    <row r="506" spans="1:5" ht="15">
      <c r="A506" s="106"/>
      <c r="B506" s="106"/>
      <c r="C506" s="106"/>
      <c r="D506" s="106"/>
      <c r="E506" s="106"/>
    </row>
    <row r="507" spans="1:5" ht="15">
      <c r="A507" s="106"/>
      <c r="B507" s="106"/>
      <c r="C507" s="106"/>
      <c r="D507" s="106"/>
      <c r="E507" s="106"/>
    </row>
    <row r="508" spans="1:5" ht="15">
      <c r="A508" s="106"/>
      <c r="B508" s="106"/>
      <c r="C508" s="106"/>
      <c r="D508" s="106"/>
      <c r="E508" s="106"/>
    </row>
    <row r="509" spans="1:5" ht="15">
      <c r="A509" s="106"/>
      <c r="B509" s="106"/>
      <c r="C509" s="106"/>
      <c r="D509" s="106"/>
      <c r="E509" s="106"/>
    </row>
    <row r="510" spans="1:5" ht="15">
      <c r="A510" s="106"/>
      <c r="B510" s="106"/>
      <c r="C510" s="106"/>
      <c r="D510" s="106"/>
      <c r="E510" s="106"/>
    </row>
    <row r="511" spans="1:5" ht="15">
      <c r="A511" s="106"/>
      <c r="B511" s="106"/>
      <c r="C511" s="106"/>
      <c r="D511" s="106"/>
      <c r="E511" s="106"/>
    </row>
    <row r="512" spans="1:5" ht="15">
      <c r="A512" s="106"/>
      <c r="B512" s="106"/>
      <c r="C512" s="106"/>
      <c r="D512" s="106"/>
      <c r="E512" s="106"/>
    </row>
    <row r="513" spans="1:5" ht="15">
      <c r="A513" s="106"/>
      <c r="B513" s="106"/>
      <c r="C513" s="106"/>
      <c r="D513" s="106"/>
      <c r="E513" s="106"/>
    </row>
    <row r="514" spans="1:5" ht="15">
      <c r="A514" s="106"/>
      <c r="B514" s="106"/>
      <c r="C514" s="106"/>
      <c r="D514" s="106"/>
      <c r="E514" s="106"/>
    </row>
    <row r="515" spans="1:5" ht="15">
      <c r="A515" s="106"/>
      <c r="B515" s="106"/>
      <c r="C515" s="106"/>
      <c r="D515" s="106"/>
      <c r="E515" s="106"/>
    </row>
    <row r="516" spans="1:5" ht="15">
      <c r="A516" s="106"/>
      <c r="B516" s="106"/>
      <c r="C516" s="106"/>
      <c r="D516" s="106"/>
      <c r="E516" s="106"/>
    </row>
    <row r="517" spans="1:5" ht="15">
      <c r="A517" s="106"/>
      <c r="B517" s="106"/>
      <c r="C517" s="106"/>
      <c r="D517" s="106"/>
      <c r="E517" s="106"/>
    </row>
    <row r="518" spans="1:5" ht="15">
      <c r="A518" s="106"/>
      <c r="B518" s="106"/>
      <c r="C518" s="106"/>
      <c r="D518" s="106"/>
      <c r="E518" s="106"/>
    </row>
    <row r="519" spans="1:5" ht="15">
      <c r="A519" s="106"/>
      <c r="B519" s="106"/>
      <c r="C519" s="106"/>
      <c r="D519" s="106"/>
      <c r="E519" s="106"/>
    </row>
    <row r="520" spans="1:5" ht="15">
      <c r="A520" s="106"/>
      <c r="B520" s="106"/>
      <c r="C520" s="106"/>
      <c r="D520" s="106"/>
      <c r="E520" s="106"/>
    </row>
    <row r="521" spans="1:5" ht="15">
      <c r="A521" s="106"/>
      <c r="B521" s="106"/>
      <c r="C521" s="106"/>
      <c r="D521" s="106"/>
      <c r="E521" s="106"/>
    </row>
    <row r="522" spans="1:5" ht="15">
      <c r="A522" s="106"/>
      <c r="B522" s="106"/>
      <c r="C522" s="106"/>
      <c r="D522" s="106"/>
      <c r="E522" s="106"/>
    </row>
    <row r="523" spans="1:5" ht="15">
      <c r="A523" s="106"/>
      <c r="B523" s="106"/>
      <c r="C523" s="106"/>
      <c r="D523" s="106"/>
      <c r="E523" s="106"/>
    </row>
    <row r="524" spans="1:5" ht="15">
      <c r="A524" s="106"/>
      <c r="B524" s="106"/>
      <c r="C524" s="106"/>
      <c r="D524" s="106"/>
      <c r="E524" s="106"/>
    </row>
    <row r="525" spans="1:5" ht="15">
      <c r="A525" s="106"/>
      <c r="B525" s="106"/>
      <c r="C525" s="106"/>
      <c r="D525" s="106"/>
      <c r="E525" s="106"/>
    </row>
    <row r="526" spans="1:5" ht="15">
      <c r="A526" s="106"/>
      <c r="B526" s="106"/>
      <c r="C526" s="106"/>
      <c r="D526" s="106"/>
      <c r="E526" s="106"/>
    </row>
    <row r="527" spans="1:5" ht="15">
      <c r="A527" s="106"/>
      <c r="B527" s="106"/>
      <c r="C527" s="106"/>
      <c r="D527" s="106"/>
      <c r="E527" s="106"/>
    </row>
    <row r="528" spans="1:5" ht="15">
      <c r="A528" s="106"/>
      <c r="B528" s="106"/>
      <c r="C528" s="106"/>
      <c r="D528" s="106"/>
      <c r="E528" s="106"/>
    </row>
    <row r="529" spans="1:5" ht="15">
      <c r="A529" s="106"/>
      <c r="B529" s="106"/>
      <c r="C529" s="106"/>
      <c r="D529" s="106"/>
      <c r="E529" s="106"/>
    </row>
    <row r="530" spans="1:5" ht="15">
      <c r="A530" s="106"/>
      <c r="B530" s="106"/>
      <c r="C530" s="106"/>
      <c r="D530" s="106"/>
      <c r="E530" s="106"/>
    </row>
    <row r="531" spans="1:5" ht="15">
      <c r="A531" s="106"/>
      <c r="B531" s="106"/>
      <c r="C531" s="106"/>
      <c r="D531" s="106"/>
      <c r="E531" s="106"/>
    </row>
    <row r="532" spans="1:5" ht="15">
      <c r="A532" s="106"/>
      <c r="B532" s="106"/>
      <c r="C532" s="106"/>
      <c r="D532" s="106"/>
      <c r="E532" s="106"/>
    </row>
    <row r="533" spans="1:5" ht="15">
      <c r="A533" s="106"/>
      <c r="B533" s="106"/>
      <c r="C533" s="106"/>
      <c r="D533" s="106"/>
      <c r="E533" s="106"/>
    </row>
    <row r="534" spans="1:5" ht="15">
      <c r="A534" s="106"/>
      <c r="B534" s="106"/>
      <c r="C534" s="106"/>
      <c r="D534" s="106"/>
      <c r="E534" s="106"/>
    </row>
    <row r="535" spans="1:5" ht="15">
      <c r="A535" s="106"/>
      <c r="B535" s="106"/>
      <c r="C535" s="106"/>
      <c r="D535" s="106"/>
      <c r="E535" s="106"/>
    </row>
    <row r="536" spans="1:5" ht="15">
      <c r="A536" s="106"/>
      <c r="B536" s="106"/>
      <c r="C536" s="106"/>
      <c r="D536" s="106"/>
      <c r="E536" s="106"/>
    </row>
    <row r="537" spans="1:5" ht="15">
      <c r="A537" s="106"/>
      <c r="B537" s="106"/>
      <c r="C537" s="106"/>
      <c r="D537" s="106"/>
      <c r="E537" s="106"/>
    </row>
    <row r="538" spans="1:5" ht="15">
      <c r="A538" s="106"/>
      <c r="B538" s="106"/>
      <c r="C538" s="106"/>
      <c r="D538" s="106"/>
      <c r="E538" s="106"/>
    </row>
    <row r="539" spans="1:5" ht="15">
      <c r="A539" s="106"/>
      <c r="B539" s="106"/>
      <c r="C539" s="106"/>
      <c r="D539" s="106"/>
      <c r="E539" s="106"/>
    </row>
    <row r="540" spans="1:5" ht="15">
      <c r="A540" s="106"/>
      <c r="B540" s="106"/>
      <c r="C540" s="106"/>
      <c r="D540" s="106"/>
      <c r="E540" s="106"/>
    </row>
    <row r="541" spans="1:5" ht="15">
      <c r="A541" s="106"/>
      <c r="B541" s="106"/>
      <c r="C541" s="106"/>
      <c r="D541" s="106"/>
      <c r="E541" s="106"/>
    </row>
    <row r="542" spans="1:5" ht="15">
      <c r="A542" s="106"/>
      <c r="B542" s="106"/>
      <c r="C542" s="106"/>
      <c r="D542" s="106"/>
      <c r="E542" s="106"/>
    </row>
    <row r="543" spans="1:5" ht="15">
      <c r="A543" s="106"/>
      <c r="B543" s="106"/>
      <c r="C543" s="106"/>
      <c r="D543" s="106"/>
      <c r="E543" s="106"/>
    </row>
    <row r="544" spans="1:5" ht="15">
      <c r="A544" s="106"/>
      <c r="B544" s="106"/>
      <c r="C544" s="106"/>
      <c r="D544" s="106"/>
      <c r="E544" s="106"/>
    </row>
    <row r="545" spans="1:5" ht="15">
      <c r="A545" s="106"/>
      <c r="B545" s="106"/>
      <c r="C545" s="106"/>
      <c r="D545" s="106"/>
      <c r="E545" s="106"/>
    </row>
    <row r="546" spans="1:5" ht="15">
      <c r="A546" s="106"/>
      <c r="B546" s="106"/>
      <c r="C546" s="106"/>
      <c r="D546" s="106"/>
      <c r="E546" s="106"/>
    </row>
    <row r="547" spans="1:5" ht="15">
      <c r="A547" s="106"/>
      <c r="B547" s="106"/>
      <c r="C547" s="106"/>
      <c r="D547" s="106"/>
      <c r="E547" s="106"/>
    </row>
    <row r="548" spans="1:5" ht="15">
      <c r="A548" s="106"/>
      <c r="B548" s="106"/>
      <c r="C548" s="106"/>
      <c r="D548" s="106"/>
      <c r="E548" s="106"/>
    </row>
    <row r="549" spans="1:5" ht="15">
      <c r="A549" s="106"/>
      <c r="B549" s="106"/>
      <c r="C549" s="106"/>
      <c r="D549" s="106"/>
      <c r="E549" s="106"/>
    </row>
    <row r="550" spans="1:5" ht="15">
      <c r="A550" s="106"/>
      <c r="B550" s="106"/>
      <c r="C550" s="106"/>
      <c r="D550" s="106"/>
      <c r="E550" s="106"/>
    </row>
    <row r="551" spans="1:5" ht="15">
      <c r="A551" s="106"/>
      <c r="B551" s="106"/>
      <c r="C551" s="106"/>
      <c r="D551" s="106"/>
      <c r="E551" s="106"/>
    </row>
    <row r="552" spans="1:5" ht="15">
      <c r="A552" s="106"/>
      <c r="B552" s="106"/>
      <c r="C552" s="106"/>
      <c r="D552" s="106"/>
      <c r="E552" s="106"/>
    </row>
    <row r="553" spans="1:5" ht="15">
      <c r="A553" s="106"/>
      <c r="B553" s="106"/>
      <c r="C553" s="106"/>
      <c r="D553" s="106"/>
      <c r="E553" s="106"/>
    </row>
    <row r="554" spans="1:5" ht="15">
      <c r="A554" s="106"/>
      <c r="B554" s="106"/>
      <c r="C554" s="106"/>
      <c r="D554" s="106"/>
      <c r="E554" s="106"/>
    </row>
    <row r="555" spans="1:5" ht="15">
      <c r="A555" s="106"/>
      <c r="B555" s="106"/>
      <c r="C555" s="106"/>
      <c r="D555" s="106"/>
      <c r="E555" s="106"/>
    </row>
    <row r="556" spans="1:5" ht="15">
      <c r="A556" s="106"/>
      <c r="B556" s="106"/>
      <c r="C556" s="106"/>
      <c r="D556" s="106"/>
      <c r="E556" s="106"/>
    </row>
    <row r="557" spans="1:5" ht="15">
      <c r="A557" s="106"/>
      <c r="B557" s="106"/>
      <c r="C557" s="106"/>
      <c r="D557" s="106"/>
      <c r="E557" s="106"/>
    </row>
    <row r="558" spans="1:5" ht="15">
      <c r="A558" s="106"/>
      <c r="B558" s="106"/>
      <c r="C558" s="106"/>
      <c r="D558" s="106"/>
      <c r="E558" s="106"/>
    </row>
    <row r="559" spans="1:5" ht="15">
      <c r="A559" s="106"/>
      <c r="B559" s="106"/>
      <c r="C559" s="106"/>
      <c r="D559" s="106"/>
      <c r="E559" s="106"/>
    </row>
    <row r="560" spans="1:5" ht="15">
      <c r="A560" s="106"/>
      <c r="B560" s="106"/>
      <c r="C560" s="106"/>
      <c r="D560" s="106"/>
      <c r="E560" s="106"/>
    </row>
    <row r="561" spans="1:5" ht="15">
      <c r="A561" s="106"/>
      <c r="B561" s="106"/>
      <c r="C561" s="106"/>
      <c r="D561" s="106"/>
      <c r="E561" s="106"/>
    </row>
    <row r="562" spans="1:5" ht="15">
      <c r="A562" s="106"/>
      <c r="B562" s="106"/>
      <c r="C562" s="106"/>
      <c r="D562" s="106"/>
      <c r="E562" s="106"/>
    </row>
    <row r="563" spans="1:5" ht="15">
      <c r="A563" s="106"/>
      <c r="B563" s="106"/>
      <c r="C563" s="106"/>
      <c r="D563" s="106"/>
      <c r="E563" s="106"/>
    </row>
    <row r="564" spans="1:5" ht="15">
      <c r="A564" s="106"/>
      <c r="B564" s="106"/>
      <c r="C564" s="106"/>
      <c r="D564" s="106"/>
      <c r="E564" s="106"/>
    </row>
    <row r="565" spans="1:5" ht="15">
      <c r="A565" s="106"/>
      <c r="B565" s="106"/>
      <c r="C565" s="106"/>
      <c r="D565" s="106"/>
      <c r="E565" s="106"/>
    </row>
    <row r="566" spans="1:5" ht="15">
      <c r="A566" s="106"/>
      <c r="B566" s="106"/>
      <c r="C566" s="106"/>
      <c r="D566" s="106"/>
      <c r="E566" s="106"/>
    </row>
    <row r="567" spans="1:5" ht="15">
      <c r="A567" s="106"/>
      <c r="B567" s="106"/>
      <c r="C567" s="106"/>
      <c r="D567" s="106"/>
      <c r="E567" s="106"/>
    </row>
    <row r="568" spans="1:5" ht="15">
      <c r="A568" s="106"/>
      <c r="B568" s="106"/>
      <c r="C568" s="106"/>
      <c r="D568" s="106"/>
      <c r="E568" s="106"/>
    </row>
    <row r="569" spans="1:5" ht="15">
      <c r="A569" s="106"/>
      <c r="B569" s="106"/>
      <c r="C569" s="106"/>
      <c r="D569" s="106"/>
      <c r="E569" s="106"/>
    </row>
    <row r="570" spans="1:5" ht="15">
      <c r="A570" s="106"/>
      <c r="B570" s="106"/>
      <c r="C570" s="106"/>
      <c r="D570" s="106"/>
      <c r="E570" s="106"/>
    </row>
    <row r="571" spans="1:5" ht="15">
      <c r="A571" s="106"/>
      <c r="B571" s="106"/>
      <c r="C571" s="106"/>
      <c r="D571" s="106"/>
      <c r="E571" s="106"/>
    </row>
    <row r="572" spans="1:5" ht="15">
      <c r="A572" s="106"/>
      <c r="B572" s="106"/>
      <c r="C572" s="106"/>
      <c r="D572" s="106"/>
      <c r="E572" s="106"/>
    </row>
    <row r="573" spans="1:5" ht="15">
      <c r="A573" s="106"/>
      <c r="B573" s="106"/>
      <c r="C573" s="106"/>
      <c r="D573" s="106"/>
      <c r="E573" s="106"/>
    </row>
    <row r="574" spans="1:5" ht="15">
      <c r="A574" s="106"/>
      <c r="B574" s="106"/>
      <c r="C574" s="106"/>
      <c r="D574" s="106"/>
      <c r="E574" s="106"/>
    </row>
    <row r="575" spans="1:5" ht="15">
      <c r="A575" s="106"/>
      <c r="B575" s="106"/>
      <c r="C575" s="106"/>
      <c r="D575" s="106"/>
      <c r="E575" s="106"/>
    </row>
    <row r="576" spans="1:5" ht="15">
      <c r="A576" s="106"/>
      <c r="B576" s="106"/>
      <c r="C576" s="106"/>
      <c r="D576" s="106"/>
      <c r="E576" s="106"/>
    </row>
    <row r="577" spans="1:5" ht="15">
      <c r="A577" s="106"/>
      <c r="B577" s="106"/>
      <c r="C577" s="106"/>
      <c r="D577" s="106"/>
      <c r="E577" s="106"/>
    </row>
    <row r="578" spans="1:5" ht="15">
      <c r="A578" s="106"/>
      <c r="B578" s="106"/>
      <c r="C578" s="106"/>
      <c r="D578" s="106"/>
      <c r="E578" s="106"/>
    </row>
    <row r="579" spans="1:5" ht="15">
      <c r="A579" s="106"/>
      <c r="B579" s="106"/>
      <c r="C579" s="106"/>
      <c r="D579" s="106"/>
      <c r="E579" s="106"/>
    </row>
    <row r="580" spans="1:5" ht="15">
      <c r="A580" s="106"/>
      <c r="B580" s="106"/>
      <c r="C580" s="106"/>
      <c r="D580" s="106"/>
      <c r="E580" s="106"/>
    </row>
    <row r="581" spans="1:5" ht="15">
      <c r="A581" s="106"/>
      <c r="B581" s="106"/>
      <c r="C581" s="106"/>
      <c r="D581" s="106"/>
      <c r="E581" s="106"/>
    </row>
    <row r="582" spans="1:5" ht="15">
      <c r="A582" s="106"/>
      <c r="B582" s="106"/>
      <c r="C582" s="106"/>
      <c r="D582" s="106"/>
      <c r="E582" s="106"/>
    </row>
    <row r="583" spans="1:5" ht="15">
      <c r="A583" s="106"/>
      <c r="B583" s="106"/>
      <c r="C583" s="106"/>
      <c r="D583" s="106"/>
      <c r="E583" s="106"/>
    </row>
    <row r="584" spans="1:5" ht="15">
      <c r="A584" s="106"/>
      <c r="B584" s="106"/>
      <c r="C584" s="106"/>
      <c r="D584" s="106"/>
      <c r="E584" s="106"/>
    </row>
    <row r="585" spans="1:5" ht="15">
      <c r="A585" s="106"/>
      <c r="B585" s="106"/>
      <c r="C585" s="106"/>
      <c r="D585" s="106"/>
      <c r="E585" s="106"/>
    </row>
    <row r="586" spans="1:5" ht="15">
      <c r="A586" s="106"/>
      <c r="B586" s="106"/>
      <c r="C586" s="106"/>
      <c r="D586" s="106"/>
      <c r="E586" s="106"/>
    </row>
    <row r="587" spans="1:5" ht="15">
      <c r="A587" s="106"/>
      <c r="B587" s="106"/>
      <c r="C587" s="106"/>
      <c r="D587" s="106"/>
      <c r="E587" s="106"/>
    </row>
    <row r="588" spans="1:5" ht="15">
      <c r="A588" s="106"/>
      <c r="B588" s="106"/>
      <c r="C588" s="106"/>
      <c r="D588" s="106"/>
      <c r="E588" s="106"/>
    </row>
    <row r="589" spans="1:5" ht="15">
      <c r="A589" s="106"/>
      <c r="B589" s="106"/>
      <c r="C589" s="106"/>
      <c r="D589" s="106"/>
      <c r="E589" s="106"/>
    </row>
    <row r="590" spans="1:5" ht="15">
      <c r="A590" s="106"/>
      <c r="B590" s="106"/>
      <c r="C590" s="106"/>
      <c r="D590" s="106"/>
      <c r="E590" s="106"/>
    </row>
    <row r="591" spans="1:5" ht="15">
      <c r="A591" s="106"/>
      <c r="B591" s="106"/>
      <c r="C591" s="106"/>
      <c r="D591" s="106"/>
      <c r="E591" s="106"/>
    </row>
    <row r="592" spans="1:5" ht="15">
      <c r="A592" s="106"/>
      <c r="B592" s="106"/>
      <c r="C592" s="106"/>
      <c r="D592" s="106"/>
      <c r="E592" s="106"/>
    </row>
    <row r="593" spans="1:5" ht="15">
      <c r="A593" s="106"/>
      <c r="B593" s="106"/>
      <c r="C593" s="106"/>
      <c r="D593" s="106"/>
      <c r="E593" s="106"/>
    </row>
    <row r="594" spans="1:5" ht="15">
      <c r="A594" s="106"/>
      <c r="B594" s="106"/>
      <c r="C594" s="106"/>
      <c r="D594" s="106"/>
      <c r="E594" s="106"/>
    </row>
    <row r="595" spans="1:5" ht="15">
      <c r="A595" s="106"/>
      <c r="B595" s="106"/>
      <c r="C595" s="106"/>
      <c r="D595" s="106"/>
      <c r="E595" s="106"/>
    </row>
    <row r="596" spans="1:5" ht="15">
      <c r="A596" s="106"/>
      <c r="B596" s="106"/>
      <c r="C596" s="106"/>
      <c r="D596" s="106"/>
      <c r="E596" s="106"/>
    </row>
    <row r="597" spans="1:5" ht="15">
      <c r="A597" s="106"/>
      <c r="B597" s="106"/>
      <c r="C597" s="106"/>
      <c r="D597" s="106"/>
      <c r="E597" s="106"/>
    </row>
    <row r="598" spans="1:5" ht="15">
      <c r="A598" s="106"/>
      <c r="B598" s="106"/>
      <c r="C598" s="106"/>
      <c r="D598" s="106"/>
      <c r="E598" s="106"/>
    </row>
    <row r="599" spans="1:5" ht="15">
      <c r="A599" s="106"/>
      <c r="B599" s="106"/>
      <c r="C599" s="106"/>
      <c r="D599" s="106"/>
      <c r="E599" s="106"/>
    </row>
    <row r="600" spans="1:5" ht="15">
      <c r="A600" s="106"/>
      <c r="B600" s="106"/>
      <c r="C600" s="106"/>
      <c r="D600" s="106"/>
      <c r="E600" s="106"/>
    </row>
    <row r="601" spans="1:5" ht="15">
      <c r="A601" s="106"/>
      <c r="B601" s="106"/>
      <c r="C601" s="106"/>
      <c r="D601" s="106"/>
      <c r="E601" s="106"/>
    </row>
    <row r="602" spans="1:5" ht="15">
      <c r="A602" s="106"/>
      <c r="B602" s="106"/>
      <c r="C602" s="106"/>
      <c r="D602" s="106"/>
      <c r="E602" s="106"/>
    </row>
    <row r="603" spans="1:5" ht="15">
      <c r="A603" s="106"/>
      <c r="B603" s="106"/>
      <c r="C603" s="106"/>
      <c r="D603" s="106"/>
      <c r="E603" s="106"/>
    </row>
    <row r="604" spans="1:5" ht="15">
      <c r="A604" s="106"/>
      <c r="B604" s="106"/>
      <c r="C604" s="106"/>
      <c r="D604" s="106"/>
      <c r="E604" s="106"/>
    </row>
    <row r="605" spans="1:5" ht="15">
      <c r="A605" s="106"/>
      <c r="B605" s="106"/>
      <c r="C605" s="106"/>
      <c r="D605" s="106"/>
      <c r="E605" s="106"/>
    </row>
    <row r="606" spans="1:5" ht="15">
      <c r="A606" s="106"/>
      <c r="B606" s="106"/>
      <c r="C606" s="106"/>
      <c r="D606" s="106"/>
      <c r="E606" s="106"/>
    </row>
    <row r="607" spans="1:5" ht="15">
      <c r="A607" s="106"/>
      <c r="B607" s="106"/>
      <c r="C607" s="106"/>
      <c r="D607" s="106"/>
      <c r="E607" s="106"/>
    </row>
    <row r="608" spans="1:5" ht="15">
      <c r="A608" s="106"/>
      <c r="B608" s="106"/>
      <c r="C608" s="106"/>
      <c r="D608" s="106"/>
      <c r="E608" s="106"/>
    </row>
    <row r="609" spans="1:5" ht="15">
      <c r="A609" s="106"/>
      <c r="B609" s="106"/>
      <c r="C609" s="106"/>
      <c r="D609" s="106"/>
      <c r="E609" s="106"/>
    </row>
    <row r="610" spans="1:5" ht="15">
      <c r="A610" s="106"/>
      <c r="B610" s="106"/>
      <c r="C610" s="106"/>
      <c r="D610" s="106"/>
      <c r="E610" s="106"/>
    </row>
    <row r="611" spans="1:5" ht="15">
      <c r="A611" s="106"/>
      <c r="B611" s="106"/>
      <c r="C611" s="106"/>
      <c r="D611" s="106"/>
      <c r="E611" s="106"/>
    </row>
    <row r="612" spans="1:5" ht="15">
      <c r="A612" s="106"/>
      <c r="B612" s="106"/>
      <c r="C612" s="106"/>
      <c r="D612" s="106"/>
      <c r="E612" s="106"/>
    </row>
    <row r="613" spans="1:5" ht="15">
      <c r="A613" s="106"/>
      <c r="B613" s="106"/>
      <c r="C613" s="106"/>
      <c r="D613" s="106"/>
      <c r="E613" s="106"/>
    </row>
    <row r="614" spans="1:5" ht="15">
      <c r="A614" s="106"/>
      <c r="B614" s="106"/>
      <c r="C614" s="106"/>
      <c r="D614" s="106"/>
      <c r="E614" s="106"/>
    </row>
    <row r="615" spans="1:5" ht="15">
      <c r="A615" s="106"/>
      <c r="B615" s="106"/>
      <c r="C615" s="106"/>
      <c r="D615" s="106"/>
      <c r="E615" s="106"/>
    </row>
    <row r="616" spans="1:5" ht="15">
      <c r="A616" s="106"/>
      <c r="B616" s="106"/>
      <c r="C616" s="106"/>
      <c r="D616" s="106"/>
      <c r="E616" s="106"/>
    </row>
    <row r="617" spans="1:5" ht="15">
      <c r="A617" s="106"/>
      <c r="B617" s="106"/>
      <c r="C617" s="106"/>
      <c r="D617" s="106"/>
      <c r="E617" s="106"/>
    </row>
    <row r="618" spans="1:5" ht="15">
      <c r="A618" s="106"/>
      <c r="B618" s="106"/>
      <c r="C618" s="106"/>
      <c r="D618" s="106"/>
      <c r="E618" s="106"/>
    </row>
    <row r="619" spans="1:5" ht="15">
      <c r="A619" s="106"/>
      <c r="B619" s="106"/>
      <c r="C619" s="106"/>
      <c r="D619" s="106"/>
      <c r="E619" s="106"/>
    </row>
    <row r="620" spans="1:5" ht="15">
      <c r="A620" s="106"/>
      <c r="B620" s="106"/>
      <c r="C620" s="106"/>
      <c r="D620" s="106"/>
      <c r="E620" s="106"/>
    </row>
    <row r="621" spans="1:5" ht="15">
      <c r="A621" s="106"/>
      <c r="B621" s="106"/>
      <c r="C621" s="106"/>
      <c r="D621" s="106"/>
      <c r="E621" s="106"/>
    </row>
    <row r="622" spans="1:5" ht="15">
      <c r="A622" s="106"/>
      <c r="B622" s="106"/>
      <c r="C622" s="106"/>
      <c r="D622" s="106"/>
      <c r="E622" s="106"/>
    </row>
    <row r="623" spans="1:5" ht="15">
      <c r="A623" s="106"/>
      <c r="B623" s="106"/>
      <c r="C623" s="106"/>
      <c r="D623" s="106"/>
      <c r="E623" s="106"/>
    </row>
    <row r="624" spans="1:5" ht="15">
      <c r="A624" s="106"/>
      <c r="B624" s="106"/>
      <c r="C624" s="106"/>
      <c r="D624" s="106"/>
      <c r="E624" s="106"/>
    </row>
    <row r="625" spans="1:5" ht="15">
      <c r="A625" s="106"/>
      <c r="B625" s="106"/>
      <c r="C625" s="106"/>
      <c r="D625" s="106"/>
      <c r="E625" s="106"/>
    </row>
    <row r="626" spans="1:5" ht="15">
      <c r="A626" s="106"/>
      <c r="B626" s="106"/>
      <c r="C626" s="106"/>
      <c r="D626" s="106"/>
      <c r="E626" s="106"/>
    </row>
    <row r="627" spans="1:5" ht="15">
      <c r="A627" s="106"/>
      <c r="B627" s="106"/>
      <c r="C627" s="106"/>
      <c r="D627" s="106"/>
      <c r="E627" s="106"/>
    </row>
    <row r="628" spans="1:5" ht="15">
      <c r="A628" s="106"/>
      <c r="B628" s="106"/>
      <c r="C628" s="106"/>
      <c r="D628" s="106"/>
      <c r="E628" s="106"/>
    </row>
    <row r="629" spans="1:5" ht="15">
      <c r="A629" s="106"/>
      <c r="B629" s="106"/>
      <c r="C629" s="106"/>
      <c r="D629" s="106"/>
      <c r="E629" s="106"/>
    </row>
    <row r="630" spans="1:5" ht="15">
      <c r="A630" s="106"/>
      <c r="B630" s="106"/>
      <c r="C630" s="106"/>
      <c r="D630" s="106"/>
      <c r="E630" s="106"/>
    </row>
    <row r="631" spans="1:5" ht="15">
      <c r="A631" s="106"/>
      <c r="B631" s="106"/>
      <c r="C631" s="106"/>
      <c r="D631" s="106"/>
      <c r="E631" s="106"/>
    </row>
    <row r="632" spans="1:5" ht="15">
      <c r="A632" s="106"/>
      <c r="B632" s="106"/>
      <c r="C632" s="106"/>
      <c r="D632" s="106"/>
      <c r="E632" s="106"/>
    </row>
    <row r="633" spans="1:5" ht="15">
      <c r="A633" s="106"/>
      <c r="B633" s="106"/>
      <c r="C633" s="106"/>
      <c r="D633" s="106"/>
      <c r="E633" s="106"/>
    </row>
    <row r="634" spans="1:5" ht="15">
      <c r="A634" s="106"/>
      <c r="B634" s="106"/>
      <c r="C634" s="106"/>
      <c r="D634" s="106"/>
      <c r="E634" s="106"/>
    </row>
    <row r="635" spans="1:5" ht="15">
      <c r="A635" s="106"/>
      <c r="B635" s="106"/>
      <c r="C635" s="106"/>
      <c r="D635" s="106"/>
      <c r="E635" s="106"/>
    </row>
    <row r="636" spans="1:5" ht="15">
      <c r="A636" s="106"/>
      <c r="B636" s="106"/>
      <c r="C636" s="106"/>
      <c r="D636" s="106"/>
      <c r="E636" s="106"/>
    </row>
    <row r="637" spans="1:5" ht="15">
      <c r="A637" s="106"/>
      <c r="B637" s="106"/>
      <c r="C637" s="106"/>
      <c r="D637" s="106"/>
      <c r="E637" s="106"/>
    </row>
    <row r="638" spans="1:5" ht="15">
      <c r="A638" s="106"/>
      <c r="B638" s="106"/>
      <c r="C638" s="106"/>
      <c r="D638" s="106"/>
      <c r="E638" s="106"/>
    </row>
    <row r="639" spans="1:5" ht="15">
      <c r="A639" s="106"/>
      <c r="B639" s="106"/>
      <c r="C639" s="106"/>
      <c r="D639" s="106"/>
      <c r="E639" s="106"/>
    </row>
    <row r="640" spans="1:5" ht="15">
      <c r="A640" s="106"/>
      <c r="B640" s="106"/>
      <c r="C640" s="106"/>
      <c r="D640" s="106"/>
      <c r="E640" s="106"/>
    </row>
    <row r="641" spans="1:5" ht="15">
      <c r="A641" s="106"/>
      <c r="B641" s="106"/>
      <c r="C641" s="106"/>
      <c r="D641" s="106"/>
      <c r="E641" s="106"/>
    </row>
    <row r="642" spans="1:5" ht="15">
      <c r="A642" s="106"/>
      <c r="B642" s="106"/>
      <c r="C642" s="106"/>
      <c r="D642" s="106"/>
      <c r="E642" s="106"/>
    </row>
    <row r="643" spans="1:5" ht="15">
      <c r="A643" s="106"/>
      <c r="B643" s="106"/>
      <c r="C643" s="106"/>
      <c r="D643" s="106"/>
      <c r="E643" s="106"/>
    </row>
    <row r="644" spans="1:5" ht="15">
      <c r="A644" s="106"/>
      <c r="B644" s="106"/>
      <c r="C644" s="106"/>
      <c r="D644" s="106"/>
      <c r="E644" s="106"/>
    </row>
    <row r="645" spans="1:5" ht="15">
      <c r="A645" s="106"/>
      <c r="B645" s="106"/>
      <c r="C645" s="106"/>
      <c r="D645" s="106"/>
      <c r="E645" s="106"/>
    </row>
    <row r="646" spans="1:5" ht="15">
      <c r="A646" s="106"/>
      <c r="B646" s="106"/>
      <c r="C646" s="106"/>
      <c r="D646" s="106"/>
      <c r="E646" s="106"/>
    </row>
    <row r="647" spans="1:5" ht="15">
      <c r="A647" s="106"/>
      <c r="B647" s="106"/>
      <c r="C647" s="106"/>
      <c r="D647" s="106"/>
      <c r="E647" s="106"/>
    </row>
    <row r="648" spans="1:5" ht="15">
      <c r="A648" s="106"/>
      <c r="B648" s="106"/>
      <c r="C648" s="106"/>
      <c r="D648" s="106"/>
      <c r="E648" s="106"/>
    </row>
  </sheetData>
  <sheetProtection/>
  <mergeCells count="29">
    <mergeCell ref="B7:D7"/>
    <mergeCell ref="A12:D12"/>
    <mergeCell ref="A24:D24"/>
    <mergeCell ref="A31:A32"/>
    <mergeCell ref="B31:B32"/>
    <mergeCell ref="C31:C32"/>
    <mergeCell ref="A38:A39"/>
    <mergeCell ref="B38:B39"/>
    <mergeCell ref="C38:C39"/>
    <mergeCell ref="A40:A42"/>
    <mergeCell ref="B40:B42"/>
    <mergeCell ref="A11:D11"/>
    <mergeCell ref="B28:D28"/>
    <mergeCell ref="E56:E57"/>
    <mergeCell ref="A43:A44"/>
    <mergeCell ref="B43:B44"/>
    <mergeCell ref="C43:C44"/>
    <mergeCell ref="A45:A46"/>
    <mergeCell ref="B33:D34"/>
    <mergeCell ref="A47:A49"/>
    <mergeCell ref="B47:B49"/>
    <mergeCell ref="C47:C49"/>
    <mergeCell ref="A36:D36"/>
    <mergeCell ref="B45:B46"/>
    <mergeCell ref="C40:C42"/>
    <mergeCell ref="B50:D50"/>
    <mergeCell ref="A56:A57"/>
    <mergeCell ref="B56:B57"/>
    <mergeCell ref="C56:C57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3"/>
  <sheetViews>
    <sheetView zoomScale="115" zoomScaleNormal="115" zoomScaleSheetLayoutView="85" workbookViewId="0" topLeftCell="A1">
      <selection activeCell="K7" sqref="K7"/>
    </sheetView>
  </sheetViews>
  <sheetFormatPr defaultColWidth="9.140625" defaultRowHeight="12.75"/>
  <cols>
    <col min="1" max="1" width="7.8515625" style="0" customWidth="1"/>
    <col min="2" max="2" width="10.28125" style="0" customWidth="1"/>
    <col min="3" max="3" width="10.421875" style="0" customWidth="1"/>
    <col min="4" max="4" width="11.00390625" style="0" customWidth="1"/>
    <col min="5" max="5" width="10.7109375" style="0" customWidth="1"/>
    <col min="6" max="6" width="11.421875" style="0" customWidth="1"/>
    <col min="7" max="7" width="11.57421875" style="0" customWidth="1"/>
    <col min="8" max="8" width="10.7109375" style="0" customWidth="1"/>
    <col min="9" max="9" width="13.00390625" style="0" customWidth="1"/>
    <col min="10" max="10" width="11.28125" style="0" customWidth="1"/>
    <col min="11" max="11" width="9.28125" style="0" bestFit="1" customWidth="1"/>
  </cols>
  <sheetData>
    <row r="1" spans="1:9" ht="13.5" thickBot="1">
      <c r="A1" s="312"/>
      <c r="B1" s="313"/>
      <c r="C1" s="313"/>
      <c r="D1" s="313"/>
      <c r="E1" s="313"/>
      <c r="F1" s="313"/>
      <c r="G1" s="313"/>
      <c r="H1" s="313"/>
      <c r="I1" s="313"/>
    </row>
    <row r="2" spans="1:12" ht="15.75">
      <c r="A2" s="314" t="s">
        <v>6</v>
      </c>
      <c r="B2" s="315"/>
      <c r="C2" s="315"/>
      <c r="D2" s="315"/>
      <c r="E2" s="315"/>
      <c r="F2" s="315"/>
      <c r="G2" s="315"/>
      <c r="H2" s="315"/>
      <c r="I2" s="316"/>
      <c r="J2" s="5"/>
      <c r="K2" s="5"/>
      <c r="L2" s="5"/>
    </row>
    <row r="3" spans="1:12" ht="13.5" customHeight="1" thickBot="1">
      <c r="A3" s="319"/>
      <c r="B3" s="320"/>
      <c r="C3" s="320"/>
      <c r="D3" s="320"/>
      <c r="E3" s="320"/>
      <c r="F3" s="320"/>
      <c r="G3" s="320"/>
      <c r="H3" s="320"/>
      <c r="I3" s="321"/>
      <c r="J3" s="5"/>
      <c r="K3" s="5"/>
      <c r="L3" s="5"/>
    </row>
    <row r="4" spans="1:12" ht="13.5" thickBot="1">
      <c r="A4" s="322" t="s">
        <v>14</v>
      </c>
      <c r="B4" s="322"/>
      <c r="C4" s="322"/>
      <c r="D4" s="322"/>
      <c r="E4" s="322"/>
      <c r="F4" s="322"/>
      <c r="G4" s="322"/>
      <c r="H4" s="322"/>
      <c r="I4" s="322"/>
      <c r="J4" s="5"/>
      <c r="K4" s="5"/>
      <c r="L4" s="5"/>
    </row>
    <row r="5" spans="1:12" ht="12.75" customHeight="1">
      <c r="A5" s="56" t="s">
        <v>9</v>
      </c>
      <c r="B5" s="323" t="s">
        <v>517</v>
      </c>
      <c r="C5" s="323"/>
      <c r="D5" s="323"/>
      <c r="E5" s="323"/>
      <c r="F5" s="323"/>
      <c r="G5" s="323"/>
      <c r="H5" s="323"/>
      <c r="I5" s="324"/>
      <c r="J5" s="5"/>
      <c r="K5" s="5"/>
      <c r="L5" s="5"/>
    </row>
    <row r="6" spans="1:12" ht="12.75" customHeight="1">
      <c r="A6" s="22" t="s">
        <v>10</v>
      </c>
      <c r="B6" s="325" t="s">
        <v>8</v>
      </c>
      <c r="C6" s="325"/>
      <c r="D6" s="325"/>
      <c r="E6" s="325"/>
      <c r="F6" s="325"/>
      <c r="G6" s="325"/>
      <c r="H6" s="325"/>
      <c r="I6" s="326"/>
      <c r="J6" s="5"/>
      <c r="K6" s="5"/>
      <c r="L6" s="5"/>
    </row>
    <row r="7" spans="1:12" ht="16.5" customHeight="1">
      <c r="A7" s="22" t="s">
        <v>11</v>
      </c>
      <c r="B7" s="325" t="s">
        <v>514</v>
      </c>
      <c r="C7" s="325"/>
      <c r="D7" s="325"/>
      <c r="E7" s="325"/>
      <c r="F7" s="325"/>
      <c r="G7" s="325"/>
      <c r="H7" s="325"/>
      <c r="I7" s="326"/>
      <c r="J7" s="5"/>
      <c r="K7" s="5"/>
      <c r="L7" s="5"/>
    </row>
    <row r="8" spans="1:12" ht="13.5" thickBot="1">
      <c r="A8" s="59" t="s">
        <v>13</v>
      </c>
      <c r="B8" s="331" t="s">
        <v>12</v>
      </c>
      <c r="C8" s="331"/>
      <c r="D8" s="331"/>
      <c r="E8" s="331"/>
      <c r="F8" s="331"/>
      <c r="G8" s="331"/>
      <c r="H8" s="331"/>
      <c r="I8" s="332"/>
      <c r="J8" s="5"/>
      <c r="K8" s="5"/>
      <c r="L8" s="5"/>
    </row>
    <row r="9" spans="1:12" ht="12.75" customHeight="1" thickBot="1">
      <c r="A9" s="333" t="s">
        <v>15</v>
      </c>
      <c r="B9" s="333"/>
      <c r="C9" s="333"/>
      <c r="D9" s="333"/>
      <c r="E9" s="333"/>
      <c r="F9" s="333"/>
      <c r="G9" s="333"/>
      <c r="H9" s="333"/>
      <c r="I9" s="333"/>
      <c r="J9" s="5"/>
      <c r="K9" s="5"/>
      <c r="L9" s="5"/>
    </row>
    <row r="10" spans="1:12" ht="26.25" customHeight="1">
      <c r="A10" s="334" t="s">
        <v>16</v>
      </c>
      <c r="B10" s="335"/>
      <c r="C10" s="335"/>
      <c r="D10" s="335"/>
      <c r="E10" s="335" t="s">
        <v>18</v>
      </c>
      <c r="F10" s="335"/>
      <c r="G10" s="336" t="s">
        <v>17</v>
      </c>
      <c r="H10" s="336"/>
      <c r="I10" s="337"/>
      <c r="J10" s="5"/>
      <c r="K10" s="5"/>
      <c r="L10" s="5"/>
    </row>
    <row r="11" spans="1:12" ht="12.75" customHeight="1" thickBot="1">
      <c r="A11" s="327" t="s">
        <v>498</v>
      </c>
      <c r="B11" s="328"/>
      <c r="C11" s="328"/>
      <c r="D11" s="328"/>
      <c r="E11" s="328" t="s">
        <v>109</v>
      </c>
      <c r="F11" s="328"/>
      <c r="G11" s="328">
        <v>1</v>
      </c>
      <c r="H11" s="328"/>
      <c r="I11" s="329"/>
      <c r="J11" s="5"/>
      <c r="K11" s="5"/>
      <c r="L11" s="5"/>
    </row>
    <row r="12" spans="1:12" ht="12.75" customHeight="1">
      <c r="A12" s="21"/>
      <c r="B12" s="7"/>
      <c r="C12" s="7"/>
      <c r="D12" s="7"/>
      <c r="E12" s="7"/>
      <c r="F12" s="7"/>
      <c r="G12" s="7"/>
      <c r="H12" s="7"/>
      <c r="I12" s="7"/>
      <c r="J12" s="5"/>
      <c r="K12" s="5"/>
      <c r="L12" s="5"/>
    </row>
    <row r="13" spans="1:12" ht="12.75">
      <c r="A13" s="330" t="s">
        <v>133</v>
      </c>
      <c r="B13" s="330"/>
      <c r="C13" s="330"/>
      <c r="D13" s="330"/>
      <c r="E13" s="330"/>
      <c r="F13" s="330"/>
      <c r="G13" s="330"/>
      <c r="H13" s="330"/>
      <c r="I13" s="330"/>
      <c r="J13" s="5"/>
      <c r="K13" s="5"/>
      <c r="L13" s="5"/>
    </row>
    <row r="14" spans="1:12" ht="0.75" customHeight="1">
      <c r="A14" s="23"/>
      <c r="B14" s="23"/>
      <c r="C14" s="23"/>
      <c r="D14" s="23"/>
      <c r="E14" s="23"/>
      <c r="F14" s="23"/>
      <c r="G14" s="23"/>
      <c r="H14" s="23"/>
      <c r="I14" s="23"/>
      <c r="J14" s="5"/>
      <c r="K14" s="5"/>
      <c r="L14" s="5"/>
    </row>
    <row r="15" spans="1:12" ht="12.75" customHeight="1" thickBot="1">
      <c r="A15" s="24" t="s">
        <v>19</v>
      </c>
      <c r="B15" s="9"/>
      <c r="C15" s="9"/>
      <c r="D15" s="9"/>
      <c r="E15" s="9"/>
      <c r="F15" s="9"/>
      <c r="G15" s="9"/>
      <c r="H15" s="9"/>
      <c r="I15" s="9"/>
      <c r="J15" s="5"/>
      <c r="K15" s="5"/>
      <c r="L15" s="5"/>
    </row>
    <row r="16" spans="1:12" ht="12.75" customHeight="1">
      <c r="A16" s="334" t="s">
        <v>20</v>
      </c>
      <c r="B16" s="335"/>
      <c r="C16" s="335"/>
      <c r="D16" s="335"/>
      <c r="E16" s="335"/>
      <c r="F16" s="335"/>
      <c r="G16" s="335"/>
      <c r="H16" s="335"/>
      <c r="I16" s="349"/>
      <c r="J16" s="5"/>
      <c r="K16" s="5"/>
      <c r="L16" s="5"/>
    </row>
    <row r="17" spans="1:12" ht="12.75" customHeight="1">
      <c r="A17" s="22">
        <v>1</v>
      </c>
      <c r="B17" s="325" t="s">
        <v>16</v>
      </c>
      <c r="C17" s="325"/>
      <c r="D17" s="325"/>
      <c r="E17" s="325"/>
      <c r="F17" s="350" t="s">
        <v>499</v>
      </c>
      <c r="G17" s="350"/>
      <c r="H17" s="350"/>
      <c r="I17" s="351"/>
      <c r="J17" s="5"/>
      <c r="K17" s="5"/>
      <c r="L17" s="5"/>
    </row>
    <row r="18" spans="1:12" ht="12.75" customHeight="1">
      <c r="A18" s="22">
        <v>2</v>
      </c>
      <c r="B18" s="325" t="s">
        <v>21</v>
      </c>
      <c r="C18" s="325"/>
      <c r="D18" s="325"/>
      <c r="E18" s="325"/>
      <c r="F18" s="352"/>
      <c r="G18" s="352"/>
      <c r="H18" s="352"/>
      <c r="I18" s="353"/>
      <c r="J18" s="83"/>
      <c r="K18" s="5"/>
      <c r="L18" s="5"/>
    </row>
    <row r="19" spans="1:12" ht="12.75">
      <c r="A19" s="22">
        <v>3</v>
      </c>
      <c r="B19" s="325" t="s">
        <v>2</v>
      </c>
      <c r="C19" s="325"/>
      <c r="D19" s="325"/>
      <c r="E19" s="325"/>
      <c r="F19" s="350" t="s">
        <v>499</v>
      </c>
      <c r="G19" s="350"/>
      <c r="H19" s="350"/>
      <c r="I19" s="351"/>
      <c r="J19" s="5"/>
      <c r="K19" s="5"/>
      <c r="L19" s="5"/>
    </row>
    <row r="20" spans="1:12" ht="12.75" customHeight="1" thickBot="1">
      <c r="A20" s="59">
        <v>4</v>
      </c>
      <c r="B20" s="331" t="s">
        <v>22</v>
      </c>
      <c r="C20" s="331"/>
      <c r="D20" s="331"/>
      <c r="E20" s="331"/>
      <c r="F20" s="360">
        <v>40544</v>
      </c>
      <c r="G20" s="320"/>
      <c r="H20" s="320"/>
      <c r="I20" s="321"/>
      <c r="J20" s="5"/>
      <c r="K20" s="5"/>
      <c r="L20" s="5"/>
    </row>
    <row r="21" spans="1:12" ht="12.75" customHeight="1">
      <c r="A21" s="26"/>
      <c r="B21" s="60"/>
      <c r="C21" s="60"/>
      <c r="D21" s="60"/>
      <c r="E21" s="60"/>
      <c r="F21" s="57"/>
      <c r="G21" s="57"/>
      <c r="H21" s="57"/>
      <c r="I21" s="57"/>
      <c r="J21" s="5"/>
      <c r="K21" s="5"/>
      <c r="L21" s="5"/>
    </row>
    <row r="22" spans="1:12" ht="12.75" customHeight="1">
      <c r="A22" s="338" t="s">
        <v>35</v>
      </c>
      <c r="B22" s="338"/>
      <c r="C22" s="338"/>
      <c r="D22" s="338"/>
      <c r="E22" s="338"/>
      <c r="F22" s="338"/>
      <c r="G22" s="338"/>
      <c r="H22" s="338"/>
      <c r="I22" s="338"/>
      <c r="J22" s="5"/>
      <c r="K22" s="5"/>
      <c r="L22" s="5"/>
    </row>
    <row r="23" spans="1:12" ht="0.75" customHeight="1" thickBot="1">
      <c r="A23" s="23"/>
      <c r="B23" s="7"/>
      <c r="C23" s="7"/>
      <c r="D23" s="7"/>
      <c r="E23" s="7"/>
      <c r="F23" s="7"/>
      <c r="G23" s="7"/>
      <c r="H23" s="8"/>
      <c r="I23" s="8"/>
      <c r="J23" s="5"/>
      <c r="K23" s="5"/>
      <c r="L23" s="5"/>
    </row>
    <row r="24" spans="1:12" ht="12.75" customHeight="1">
      <c r="A24" s="10">
        <v>1</v>
      </c>
      <c r="B24" s="361" t="s">
        <v>23</v>
      </c>
      <c r="C24" s="361"/>
      <c r="D24" s="361"/>
      <c r="E24" s="361"/>
      <c r="F24" s="361"/>
      <c r="G24" s="361"/>
      <c r="H24" s="361"/>
      <c r="I24" s="27" t="s">
        <v>1</v>
      </c>
      <c r="J24" s="5"/>
      <c r="K24" s="5"/>
      <c r="L24" s="5"/>
    </row>
    <row r="25" spans="1:12" ht="12.75" customHeight="1">
      <c r="A25" s="11" t="s">
        <v>9</v>
      </c>
      <c r="B25" s="340" t="s">
        <v>54</v>
      </c>
      <c r="C25" s="340"/>
      <c r="D25" s="340"/>
      <c r="E25" s="340"/>
      <c r="F25" s="340"/>
      <c r="G25" s="340"/>
      <c r="H25" s="340"/>
      <c r="I25" s="43"/>
      <c r="J25" s="5"/>
      <c r="K25" s="5"/>
      <c r="L25" s="5"/>
    </row>
    <row r="26" spans="1:12" ht="12.75" customHeight="1">
      <c r="A26" s="11" t="s">
        <v>10</v>
      </c>
      <c r="B26" s="340" t="s">
        <v>29</v>
      </c>
      <c r="C26" s="340"/>
      <c r="D26" s="340"/>
      <c r="E26" s="340"/>
      <c r="F26" s="340"/>
      <c r="G26" s="340"/>
      <c r="H26" s="340"/>
      <c r="I26" s="43"/>
      <c r="J26" s="5"/>
      <c r="K26" s="5"/>
      <c r="L26" s="5"/>
    </row>
    <row r="27" spans="1:12" ht="12.75" customHeight="1">
      <c r="A27" s="11" t="s">
        <v>11</v>
      </c>
      <c r="B27" s="340" t="s">
        <v>30</v>
      </c>
      <c r="C27" s="340"/>
      <c r="D27" s="340"/>
      <c r="E27" s="340"/>
      <c r="F27" s="340"/>
      <c r="G27" s="340"/>
      <c r="H27" s="340"/>
      <c r="I27" s="43"/>
      <c r="J27" s="5"/>
      <c r="K27" s="5"/>
      <c r="L27" s="5"/>
    </row>
    <row r="28" spans="1:12" ht="12.75" customHeight="1">
      <c r="A28" s="12" t="s">
        <v>13</v>
      </c>
      <c r="B28" s="340" t="s">
        <v>31</v>
      </c>
      <c r="C28" s="340"/>
      <c r="D28" s="340"/>
      <c r="E28" s="340"/>
      <c r="F28" s="340"/>
      <c r="G28" s="340"/>
      <c r="H28" s="340"/>
      <c r="I28" s="43"/>
      <c r="J28" s="5"/>
      <c r="K28" s="5"/>
      <c r="L28" s="5"/>
    </row>
    <row r="29" spans="1:12" ht="12.75" customHeight="1">
      <c r="A29" s="12" t="s">
        <v>26</v>
      </c>
      <c r="B29" s="341" t="s">
        <v>32</v>
      </c>
      <c r="C29" s="342"/>
      <c r="D29" s="342"/>
      <c r="E29" s="342"/>
      <c r="F29" s="342"/>
      <c r="G29" s="342"/>
      <c r="H29" s="343"/>
      <c r="I29" s="43"/>
      <c r="J29" s="5"/>
      <c r="K29" s="5"/>
      <c r="L29" s="5"/>
    </row>
    <row r="30" spans="1:12" ht="12.75" customHeight="1">
      <c r="A30" s="12" t="s">
        <v>25</v>
      </c>
      <c r="B30" s="341" t="s">
        <v>33</v>
      </c>
      <c r="C30" s="342"/>
      <c r="D30" s="342"/>
      <c r="E30" s="342"/>
      <c r="F30" s="342"/>
      <c r="G30" s="342"/>
      <c r="H30" s="343"/>
      <c r="I30" s="43"/>
      <c r="J30" s="5"/>
      <c r="K30" s="5"/>
      <c r="L30" s="5"/>
    </row>
    <row r="31" spans="1:12" ht="12.75" customHeight="1">
      <c r="A31" s="12" t="s">
        <v>27</v>
      </c>
      <c r="B31" s="341" t="s">
        <v>34</v>
      </c>
      <c r="C31" s="342"/>
      <c r="D31" s="342"/>
      <c r="E31" s="342"/>
      <c r="F31" s="342"/>
      <c r="G31" s="342"/>
      <c r="H31" s="343"/>
      <c r="I31" s="43"/>
      <c r="J31" s="5"/>
      <c r="K31" s="5"/>
      <c r="L31" s="5"/>
    </row>
    <row r="32" spans="1:12" ht="12.75" customHeight="1">
      <c r="A32" s="12" t="s">
        <v>28</v>
      </c>
      <c r="B32" s="340" t="s">
        <v>7</v>
      </c>
      <c r="C32" s="340"/>
      <c r="D32" s="340"/>
      <c r="E32" s="340"/>
      <c r="F32" s="340"/>
      <c r="G32" s="340"/>
      <c r="H32" s="340"/>
      <c r="I32" s="43"/>
      <c r="J32" s="5"/>
      <c r="K32" s="5"/>
      <c r="L32" s="5"/>
    </row>
    <row r="33" spans="1:12" ht="12.75" customHeight="1" thickBot="1">
      <c r="A33" s="345" t="s">
        <v>24</v>
      </c>
      <c r="B33" s="346"/>
      <c r="C33" s="346"/>
      <c r="D33" s="346"/>
      <c r="E33" s="346"/>
      <c r="F33" s="346"/>
      <c r="G33" s="346"/>
      <c r="H33" s="347"/>
      <c r="I33" s="44">
        <f>SUM(I25:I32)</f>
        <v>0</v>
      </c>
      <c r="J33" s="5"/>
      <c r="K33" s="5"/>
      <c r="L33" s="5"/>
    </row>
    <row r="34" spans="1:12" ht="12.75" customHeight="1">
      <c r="A34" s="25"/>
      <c r="B34" s="60"/>
      <c r="C34" s="60"/>
      <c r="D34" s="60"/>
      <c r="E34" s="60"/>
      <c r="F34" s="60"/>
      <c r="G34" s="60"/>
      <c r="H34" s="60"/>
      <c r="I34" s="13"/>
      <c r="J34" s="5"/>
      <c r="K34" s="5"/>
      <c r="L34" s="5"/>
    </row>
    <row r="35" spans="1:12" ht="12.75" customHeight="1">
      <c r="A35" s="348" t="s">
        <v>37</v>
      </c>
      <c r="B35" s="348"/>
      <c r="C35" s="348"/>
      <c r="D35" s="348"/>
      <c r="E35" s="348"/>
      <c r="F35" s="348"/>
      <c r="G35" s="348"/>
      <c r="H35" s="348"/>
      <c r="I35" s="348"/>
      <c r="J35" s="5"/>
      <c r="K35" s="5"/>
      <c r="L35" s="5"/>
    </row>
    <row r="36" spans="1:12" ht="1.5" customHeight="1" thickBot="1">
      <c r="A36" s="61"/>
      <c r="B36" s="61"/>
      <c r="C36" s="61"/>
      <c r="D36" s="61"/>
      <c r="E36" s="61"/>
      <c r="F36" s="61"/>
      <c r="G36" s="61"/>
      <c r="H36" s="61"/>
      <c r="I36" s="61"/>
      <c r="J36" s="5"/>
      <c r="K36" s="5"/>
      <c r="L36" s="5"/>
    </row>
    <row r="37" spans="1:12" ht="12.75" customHeight="1">
      <c r="A37" s="10">
        <v>2</v>
      </c>
      <c r="B37" s="354" t="s">
        <v>38</v>
      </c>
      <c r="C37" s="355"/>
      <c r="D37" s="355"/>
      <c r="E37" s="355"/>
      <c r="F37" s="355"/>
      <c r="G37" s="355"/>
      <c r="H37" s="356"/>
      <c r="I37" s="27" t="s">
        <v>1</v>
      </c>
      <c r="J37" s="5"/>
      <c r="K37" s="5"/>
      <c r="L37" s="5"/>
    </row>
    <row r="38" spans="1:12" ht="12.75">
      <c r="A38" s="11" t="s">
        <v>9</v>
      </c>
      <c r="B38" s="339" t="s">
        <v>39</v>
      </c>
      <c r="C38" s="339"/>
      <c r="D38" s="339"/>
      <c r="E38" s="339"/>
      <c r="F38" s="339"/>
      <c r="G38" s="339"/>
      <c r="H38" s="339"/>
      <c r="I38" s="272"/>
      <c r="J38" s="5"/>
      <c r="K38" s="5"/>
      <c r="L38" s="5"/>
    </row>
    <row r="39" spans="1:12" ht="12.75" customHeight="1">
      <c r="A39" s="11" t="s">
        <v>10</v>
      </c>
      <c r="B39" s="339" t="s">
        <v>40</v>
      </c>
      <c r="C39" s="339"/>
      <c r="D39" s="339"/>
      <c r="E39" s="339"/>
      <c r="F39" s="339"/>
      <c r="G39" s="339"/>
      <c r="H39" s="339"/>
      <c r="I39" s="84">
        <f>INSUMOS!B19</f>
        <v>0</v>
      </c>
      <c r="J39" s="83"/>
      <c r="K39" s="5"/>
      <c r="L39" s="5"/>
    </row>
    <row r="40" spans="1:12" ht="12.75" customHeight="1">
      <c r="A40" s="11" t="s">
        <v>11</v>
      </c>
      <c r="B40" s="339" t="s">
        <v>41</v>
      </c>
      <c r="C40" s="339"/>
      <c r="D40" s="339"/>
      <c r="E40" s="339"/>
      <c r="F40" s="339"/>
      <c r="G40" s="339"/>
      <c r="H40" s="339"/>
      <c r="I40" s="41"/>
      <c r="J40" s="5"/>
      <c r="K40" s="5"/>
      <c r="L40" s="5"/>
    </row>
    <row r="41" spans="1:12" ht="13.5" customHeight="1">
      <c r="A41" s="11" t="s">
        <v>13</v>
      </c>
      <c r="B41" s="339" t="s">
        <v>55</v>
      </c>
      <c r="C41" s="339"/>
      <c r="D41" s="339"/>
      <c r="E41" s="339"/>
      <c r="F41" s="339"/>
      <c r="G41" s="339"/>
      <c r="H41" s="339"/>
      <c r="I41" s="41"/>
      <c r="J41" s="5"/>
      <c r="K41" s="5"/>
      <c r="L41" s="5"/>
    </row>
    <row r="42" spans="1:12" ht="12.75" customHeight="1">
      <c r="A42" s="11" t="s">
        <v>26</v>
      </c>
      <c r="B42" s="339" t="s">
        <v>42</v>
      </c>
      <c r="C42" s="339"/>
      <c r="D42" s="339"/>
      <c r="E42" s="339"/>
      <c r="F42" s="339"/>
      <c r="G42" s="339"/>
      <c r="H42" s="339"/>
      <c r="I42" s="41"/>
      <c r="J42" s="5"/>
      <c r="K42" s="5"/>
      <c r="L42" s="5"/>
    </row>
    <row r="43" spans="1:12" ht="12.75">
      <c r="A43" s="11" t="s">
        <v>25</v>
      </c>
      <c r="B43" s="339" t="s">
        <v>491</v>
      </c>
      <c r="C43" s="339"/>
      <c r="D43" s="339"/>
      <c r="E43" s="339"/>
      <c r="F43" s="339"/>
      <c r="G43" s="339"/>
      <c r="H43" s="339"/>
      <c r="I43" s="41">
        <v>0</v>
      </c>
      <c r="J43" s="5"/>
      <c r="K43" s="5"/>
      <c r="L43" s="5"/>
    </row>
    <row r="44" spans="1:12" ht="12.75" customHeight="1" thickBot="1">
      <c r="A44" s="365" t="s">
        <v>36</v>
      </c>
      <c r="B44" s="366"/>
      <c r="C44" s="366"/>
      <c r="D44" s="366"/>
      <c r="E44" s="366"/>
      <c r="F44" s="366"/>
      <c r="G44" s="366"/>
      <c r="H44" s="367"/>
      <c r="I44" s="42">
        <f>SUM(I38:I43)</f>
        <v>0</v>
      </c>
      <c r="J44" s="5"/>
      <c r="K44" s="5"/>
      <c r="L44" s="5"/>
    </row>
    <row r="45" spans="1:12" ht="12.75" customHeight="1">
      <c r="A45" s="61"/>
      <c r="B45" s="61"/>
      <c r="C45" s="61"/>
      <c r="D45" s="61"/>
      <c r="E45" s="61"/>
      <c r="F45" s="61"/>
      <c r="G45" s="61"/>
      <c r="H45" s="61"/>
      <c r="I45" s="61"/>
      <c r="J45" s="5"/>
      <c r="K45" s="5"/>
      <c r="L45" s="5"/>
    </row>
    <row r="46" spans="1:12" ht="12.75" customHeight="1">
      <c r="A46" s="348" t="s">
        <v>43</v>
      </c>
      <c r="B46" s="348"/>
      <c r="C46" s="348"/>
      <c r="D46" s="348"/>
      <c r="E46" s="348"/>
      <c r="F46" s="348"/>
      <c r="G46" s="348"/>
      <c r="H46" s="348"/>
      <c r="I46" s="348"/>
      <c r="J46" s="5"/>
      <c r="K46" s="5"/>
      <c r="L46" s="5"/>
    </row>
    <row r="47" spans="1:12" ht="1.5" customHeight="1" thickBot="1">
      <c r="A47" s="61"/>
      <c r="B47" s="61"/>
      <c r="C47" s="61"/>
      <c r="D47" s="61"/>
      <c r="E47" s="61"/>
      <c r="F47" s="61"/>
      <c r="G47" s="61"/>
      <c r="H47" s="61"/>
      <c r="I47" s="61"/>
      <c r="J47" s="5"/>
      <c r="K47" s="5"/>
      <c r="L47" s="5"/>
    </row>
    <row r="48" spans="1:12" ht="12.75" customHeight="1">
      <c r="A48" s="10">
        <v>3</v>
      </c>
      <c r="B48" s="344" t="s">
        <v>44</v>
      </c>
      <c r="C48" s="344"/>
      <c r="D48" s="344"/>
      <c r="E48" s="344"/>
      <c r="F48" s="344"/>
      <c r="G48" s="344"/>
      <c r="H48" s="344"/>
      <c r="I48" s="28" t="s">
        <v>1</v>
      </c>
      <c r="J48" s="5"/>
      <c r="K48" s="5"/>
      <c r="L48" s="5"/>
    </row>
    <row r="49" spans="1:12" ht="12.75" customHeight="1">
      <c r="A49" s="11" t="s">
        <v>9</v>
      </c>
      <c r="B49" s="339" t="s">
        <v>45</v>
      </c>
      <c r="C49" s="339"/>
      <c r="D49" s="339"/>
      <c r="E49" s="339"/>
      <c r="F49" s="339"/>
      <c r="G49" s="339"/>
      <c r="H49" s="339"/>
      <c r="I49" s="84">
        <f>UNIFORME!E9</f>
        <v>0</v>
      </c>
      <c r="J49" s="5"/>
      <c r="K49" s="5"/>
      <c r="L49" s="5"/>
    </row>
    <row r="50" spans="1:12" ht="12.75" customHeight="1">
      <c r="A50" s="11" t="s">
        <v>10</v>
      </c>
      <c r="B50" s="339" t="s">
        <v>126</v>
      </c>
      <c r="C50" s="339"/>
      <c r="D50" s="339"/>
      <c r="E50" s="339"/>
      <c r="F50" s="339"/>
      <c r="G50" s="339"/>
      <c r="H50" s="339"/>
      <c r="I50" s="41"/>
      <c r="J50" s="5"/>
      <c r="K50" s="5"/>
      <c r="L50" s="5"/>
    </row>
    <row r="51" spans="1:12" ht="12.75" customHeight="1">
      <c r="A51" s="11" t="s">
        <v>11</v>
      </c>
      <c r="B51" s="339" t="s">
        <v>124</v>
      </c>
      <c r="C51" s="339"/>
      <c r="D51" s="339"/>
      <c r="E51" s="339"/>
      <c r="F51" s="339"/>
      <c r="G51" s="339"/>
      <c r="H51" s="339"/>
      <c r="I51" s="41"/>
      <c r="J51" s="5"/>
      <c r="K51" s="5"/>
      <c r="L51" s="5"/>
    </row>
    <row r="52" spans="1:12" ht="12.75" customHeight="1">
      <c r="A52" s="11" t="s">
        <v>13</v>
      </c>
      <c r="B52" s="357" t="s">
        <v>127</v>
      </c>
      <c r="C52" s="358"/>
      <c r="D52" s="358"/>
      <c r="E52" s="358"/>
      <c r="F52" s="358"/>
      <c r="G52" s="358"/>
      <c r="H52" s="359"/>
      <c r="I52" s="41">
        <f>EPI!G31</f>
        <v>0</v>
      </c>
      <c r="J52" s="5"/>
      <c r="K52" s="5"/>
      <c r="L52" s="5"/>
    </row>
    <row r="53" spans="1:12" ht="12.75">
      <c r="A53" s="11" t="s">
        <v>26</v>
      </c>
      <c r="B53" s="339" t="s">
        <v>7</v>
      </c>
      <c r="C53" s="339"/>
      <c r="D53" s="339"/>
      <c r="E53" s="339"/>
      <c r="F53" s="339"/>
      <c r="G53" s="339"/>
      <c r="H53" s="339"/>
      <c r="I53" s="41"/>
      <c r="J53" s="5"/>
      <c r="K53" s="5"/>
      <c r="L53" s="5"/>
    </row>
    <row r="54" spans="1:12" ht="13.5" thickBot="1">
      <c r="A54" s="368" t="s">
        <v>46</v>
      </c>
      <c r="B54" s="369"/>
      <c r="C54" s="369"/>
      <c r="D54" s="369"/>
      <c r="E54" s="369"/>
      <c r="F54" s="369"/>
      <c r="G54" s="369"/>
      <c r="H54" s="370"/>
      <c r="I54" s="42">
        <f>SUM(I49:I53)</f>
        <v>0</v>
      </c>
      <c r="J54" s="5"/>
      <c r="K54" s="5"/>
      <c r="L54" s="5"/>
    </row>
    <row r="55" spans="1:12" ht="12.75">
      <c r="A55" s="61"/>
      <c r="B55" s="61"/>
      <c r="C55" s="61"/>
      <c r="D55" s="61"/>
      <c r="E55" s="61"/>
      <c r="F55" s="61"/>
      <c r="G55" s="61"/>
      <c r="H55" s="61"/>
      <c r="I55" s="61"/>
      <c r="J55" s="5"/>
      <c r="K55" s="5"/>
      <c r="L55" s="5"/>
    </row>
    <row r="56" spans="1:12" ht="12.75">
      <c r="A56" s="348" t="s">
        <v>47</v>
      </c>
      <c r="B56" s="348"/>
      <c r="C56" s="348"/>
      <c r="D56" s="348"/>
      <c r="E56" s="348"/>
      <c r="F56" s="348"/>
      <c r="G56" s="348"/>
      <c r="H56" s="348"/>
      <c r="I56" s="348"/>
      <c r="J56" s="63"/>
      <c r="K56" s="63"/>
      <c r="L56" s="63"/>
    </row>
    <row r="57" spans="1:12" ht="0.75" customHeight="1">
      <c r="A57" s="61"/>
      <c r="B57" s="61"/>
      <c r="C57" s="61"/>
      <c r="D57" s="61"/>
      <c r="E57" s="61"/>
      <c r="F57" s="61"/>
      <c r="G57" s="61"/>
      <c r="H57" s="61"/>
      <c r="I57" s="61"/>
      <c r="J57" s="63"/>
      <c r="K57" s="63"/>
      <c r="L57" s="63"/>
    </row>
    <row r="58" spans="1:12" ht="13.5" thickBot="1">
      <c r="A58" s="348" t="s">
        <v>57</v>
      </c>
      <c r="B58" s="348"/>
      <c r="C58" s="348"/>
      <c r="D58" s="348"/>
      <c r="E58" s="348"/>
      <c r="F58" s="348"/>
      <c r="G58" s="348"/>
      <c r="H58" s="348"/>
      <c r="I58" s="348"/>
      <c r="J58" s="63"/>
      <c r="K58" s="63"/>
      <c r="L58" s="63"/>
    </row>
    <row r="59" spans="1:12" ht="13.5" hidden="1" thickBot="1">
      <c r="A59" s="61"/>
      <c r="B59" s="61"/>
      <c r="C59" s="61"/>
      <c r="D59" s="61"/>
      <c r="E59" s="61"/>
      <c r="F59" s="61"/>
      <c r="G59" s="61"/>
      <c r="H59" s="61"/>
      <c r="I59" s="61"/>
      <c r="J59" s="63"/>
      <c r="K59" s="63"/>
      <c r="L59" s="63"/>
    </row>
    <row r="60" spans="1:12" ht="12.75">
      <c r="A60" s="10" t="s">
        <v>48</v>
      </c>
      <c r="B60" s="354" t="s">
        <v>49</v>
      </c>
      <c r="C60" s="355"/>
      <c r="D60" s="355"/>
      <c r="E60" s="355"/>
      <c r="F60" s="355"/>
      <c r="G60" s="355"/>
      <c r="H60" s="62" t="s">
        <v>0</v>
      </c>
      <c r="I60" s="28" t="s">
        <v>1</v>
      </c>
      <c r="J60" s="63"/>
      <c r="K60" s="63"/>
      <c r="L60" s="63"/>
    </row>
    <row r="61" spans="1:12" ht="12.75" customHeight="1">
      <c r="A61" s="11" t="s">
        <v>9</v>
      </c>
      <c r="B61" s="317" t="s">
        <v>5</v>
      </c>
      <c r="C61" s="318"/>
      <c r="D61" s="318"/>
      <c r="E61" s="318"/>
      <c r="F61" s="318"/>
      <c r="G61" s="318"/>
      <c r="H61" s="2">
        <v>0.2</v>
      </c>
      <c r="I61" s="45">
        <f>$I$33*H61</f>
        <v>0</v>
      </c>
      <c r="J61" s="5"/>
      <c r="K61" s="5"/>
      <c r="L61" s="5"/>
    </row>
    <row r="62" spans="1:12" ht="13.5" customHeight="1">
      <c r="A62" s="11" t="s">
        <v>10</v>
      </c>
      <c r="B62" s="317" t="s">
        <v>50</v>
      </c>
      <c r="C62" s="318"/>
      <c r="D62" s="318"/>
      <c r="E62" s="318"/>
      <c r="F62" s="318"/>
      <c r="G62" s="318"/>
      <c r="H62" s="2">
        <v>0.015</v>
      </c>
      <c r="I62" s="45">
        <f aca="true" t="shared" si="0" ref="I62:I68">$I$33*H62</f>
        <v>0</v>
      </c>
      <c r="J62" s="5"/>
      <c r="K62" s="5"/>
      <c r="L62" s="5"/>
    </row>
    <row r="63" spans="1:12" ht="12.75">
      <c r="A63" s="11" t="s">
        <v>11</v>
      </c>
      <c r="B63" s="317" t="s">
        <v>52</v>
      </c>
      <c r="C63" s="318"/>
      <c r="D63" s="318"/>
      <c r="E63" s="318"/>
      <c r="F63" s="318"/>
      <c r="G63" s="318"/>
      <c r="H63" s="2">
        <v>0.01</v>
      </c>
      <c r="I63" s="45">
        <f t="shared" si="0"/>
        <v>0</v>
      </c>
      <c r="J63" s="5"/>
      <c r="K63" s="5"/>
      <c r="L63" s="5"/>
    </row>
    <row r="64" spans="1:12" ht="12.75">
      <c r="A64" s="12" t="s">
        <v>13</v>
      </c>
      <c r="B64" s="317" t="s">
        <v>53</v>
      </c>
      <c r="C64" s="318"/>
      <c r="D64" s="318"/>
      <c r="E64" s="318"/>
      <c r="F64" s="318"/>
      <c r="G64" s="318"/>
      <c r="H64" s="2">
        <v>0.002</v>
      </c>
      <c r="I64" s="45">
        <f t="shared" si="0"/>
        <v>0</v>
      </c>
      <c r="J64" s="5"/>
      <c r="K64" s="5"/>
      <c r="L64" s="5"/>
    </row>
    <row r="65" spans="1:12" ht="12.75" customHeight="1">
      <c r="A65" s="12" t="s">
        <v>26</v>
      </c>
      <c r="B65" s="317" t="s">
        <v>72</v>
      </c>
      <c r="C65" s="318"/>
      <c r="D65" s="318"/>
      <c r="E65" s="318"/>
      <c r="F65" s="318"/>
      <c r="G65" s="318"/>
      <c r="H65" s="2">
        <v>0.025</v>
      </c>
      <c r="I65" s="45">
        <f t="shared" si="0"/>
        <v>0</v>
      </c>
      <c r="J65" s="5"/>
      <c r="K65" s="5"/>
      <c r="L65" s="5"/>
    </row>
    <row r="66" spans="1:12" ht="12.75">
      <c r="A66" s="12" t="s">
        <v>25</v>
      </c>
      <c r="B66" s="317" t="s">
        <v>4</v>
      </c>
      <c r="C66" s="318"/>
      <c r="D66" s="318"/>
      <c r="E66" s="318"/>
      <c r="F66" s="318"/>
      <c r="G66" s="318"/>
      <c r="H66" s="2">
        <v>0.08</v>
      </c>
      <c r="I66" s="45">
        <f t="shared" si="0"/>
        <v>0</v>
      </c>
      <c r="J66" s="5"/>
      <c r="K66" s="5"/>
      <c r="L66" s="5"/>
    </row>
    <row r="67" spans="1:12" ht="12.75">
      <c r="A67" s="12" t="s">
        <v>27</v>
      </c>
      <c r="B67" s="317" t="s">
        <v>113</v>
      </c>
      <c r="C67" s="318"/>
      <c r="D67" s="318"/>
      <c r="E67" s="318"/>
      <c r="F67" s="318"/>
      <c r="G67" s="318"/>
      <c r="H67" s="276">
        <v>0.03</v>
      </c>
      <c r="I67" s="45">
        <f t="shared" si="0"/>
        <v>0</v>
      </c>
      <c r="J67" s="5"/>
      <c r="K67" s="5"/>
      <c r="L67" s="5"/>
    </row>
    <row r="68" spans="1:12" ht="12.75">
      <c r="A68" s="12" t="s">
        <v>28</v>
      </c>
      <c r="B68" s="317" t="s">
        <v>56</v>
      </c>
      <c r="C68" s="318"/>
      <c r="D68" s="318"/>
      <c r="E68" s="318"/>
      <c r="F68" s="318"/>
      <c r="G68" s="318"/>
      <c r="H68" s="3">
        <v>0.006</v>
      </c>
      <c r="I68" s="45">
        <f t="shared" si="0"/>
        <v>0</v>
      </c>
      <c r="J68" s="5"/>
      <c r="K68" s="5"/>
      <c r="L68" s="5"/>
    </row>
    <row r="69" spans="1:12" ht="13.5" thickBot="1">
      <c r="A69" s="371" t="s">
        <v>51</v>
      </c>
      <c r="B69" s="372"/>
      <c r="C69" s="372"/>
      <c r="D69" s="372"/>
      <c r="E69" s="372"/>
      <c r="F69" s="372"/>
      <c r="G69" s="373"/>
      <c r="H69" s="1">
        <f>SUM(H61:H68)</f>
        <v>0.368</v>
      </c>
      <c r="I69" s="44">
        <f>SUM(I61:I68)</f>
        <v>0</v>
      </c>
      <c r="J69" s="5"/>
      <c r="K69" s="5"/>
      <c r="L69" s="5"/>
    </row>
    <row r="70" spans="1:12" ht="12.75">
      <c r="A70" s="25"/>
      <c r="B70" s="362"/>
      <c r="C70" s="362"/>
      <c r="D70" s="362"/>
      <c r="E70" s="362"/>
      <c r="F70" s="362"/>
      <c r="G70" s="362"/>
      <c r="H70" s="14"/>
      <c r="I70" s="4"/>
      <c r="J70" s="5"/>
      <c r="K70" s="5"/>
      <c r="L70" s="5"/>
    </row>
    <row r="71" spans="1:12" ht="12.75">
      <c r="A71" s="348" t="s">
        <v>58</v>
      </c>
      <c r="B71" s="348"/>
      <c r="C71" s="348"/>
      <c r="D71" s="348"/>
      <c r="E71" s="348"/>
      <c r="F71" s="348"/>
      <c r="G71" s="348"/>
      <c r="H71" s="348"/>
      <c r="I71" s="348"/>
      <c r="J71" s="5"/>
      <c r="K71" s="5"/>
      <c r="L71" s="5"/>
    </row>
    <row r="72" spans="1:12" ht="1.5" customHeight="1" thickBot="1">
      <c r="A72" s="25"/>
      <c r="B72" s="363"/>
      <c r="C72" s="364"/>
      <c r="D72" s="364"/>
      <c r="E72" s="364"/>
      <c r="F72" s="364"/>
      <c r="G72" s="364"/>
      <c r="H72" s="14"/>
      <c r="I72" s="4"/>
      <c r="J72" s="5"/>
      <c r="K72" s="5"/>
      <c r="L72" s="5"/>
    </row>
    <row r="73" spans="1:12" ht="12.75">
      <c r="A73" s="10" t="s">
        <v>59</v>
      </c>
      <c r="B73" s="381" t="s">
        <v>60</v>
      </c>
      <c r="C73" s="381"/>
      <c r="D73" s="381"/>
      <c r="E73" s="381"/>
      <c r="F73" s="381"/>
      <c r="G73" s="381"/>
      <c r="H73" s="17" t="s">
        <v>0</v>
      </c>
      <c r="I73" s="18" t="s">
        <v>1</v>
      </c>
      <c r="J73" s="5"/>
      <c r="K73" s="5"/>
      <c r="L73" s="5"/>
    </row>
    <row r="74" spans="1:12" ht="12.75">
      <c r="A74" s="29" t="s">
        <v>9</v>
      </c>
      <c r="B74" s="382" t="s">
        <v>61</v>
      </c>
      <c r="C74" s="383"/>
      <c r="D74" s="383"/>
      <c r="E74" s="383"/>
      <c r="F74" s="383"/>
      <c r="G74" s="383"/>
      <c r="H74" s="75">
        <v>0.0909</v>
      </c>
      <c r="I74" s="76">
        <f>$I$33*H74</f>
        <v>0</v>
      </c>
      <c r="J74" s="5"/>
      <c r="K74" s="5"/>
      <c r="L74" s="5"/>
    </row>
    <row r="75" spans="1:12" ht="12.75">
      <c r="A75" s="30" t="s">
        <v>10</v>
      </c>
      <c r="B75" s="317" t="s">
        <v>110</v>
      </c>
      <c r="C75" s="377"/>
      <c r="D75" s="377"/>
      <c r="E75" s="377"/>
      <c r="F75" s="377"/>
      <c r="G75" s="377"/>
      <c r="H75" s="2">
        <v>0.0303</v>
      </c>
      <c r="I75" s="76">
        <f>$I$33*H75</f>
        <v>0</v>
      </c>
      <c r="J75" s="5"/>
      <c r="K75" s="5"/>
      <c r="L75" s="5"/>
    </row>
    <row r="76" spans="1:12" ht="12.75">
      <c r="A76" s="374" t="s">
        <v>62</v>
      </c>
      <c r="B76" s="375"/>
      <c r="C76" s="375"/>
      <c r="D76" s="375"/>
      <c r="E76" s="375"/>
      <c r="F76" s="375"/>
      <c r="G76" s="376"/>
      <c r="H76" s="2">
        <v>0.1212</v>
      </c>
      <c r="I76" s="45">
        <f>SUM(I74:I75)</f>
        <v>0</v>
      </c>
      <c r="J76" s="5"/>
      <c r="K76" s="5"/>
      <c r="L76" s="5"/>
    </row>
    <row r="77" spans="1:12" ht="12.75">
      <c r="A77" s="30" t="s">
        <v>11</v>
      </c>
      <c r="B77" s="317" t="s">
        <v>63</v>
      </c>
      <c r="C77" s="377"/>
      <c r="D77" s="377"/>
      <c r="E77" s="377"/>
      <c r="F77" s="377"/>
      <c r="G77" s="377"/>
      <c r="H77" s="2">
        <f>H76*H69</f>
        <v>0.0446</v>
      </c>
      <c r="I77" s="45">
        <f>I76*H69</f>
        <v>0</v>
      </c>
      <c r="J77" s="5"/>
      <c r="K77" s="5"/>
      <c r="L77" s="5"/>
    </row>
    <row r="78" spans="1:9" ht="13.5" thickBot="1">
      <c r="A78" s="371" t="s">
        <v>68</v>
      </c>
      <c r="B78" s="372"/>
      <c r="C78" s="372"/>
      <c r="D78" s="372"/>
      <c r="E78" s="372"/>
      <c r="F78" s="372"/>
      <c r="G78" s="373"/>
      <c r="H78" s="1">
        <f>SUM(H76:H77)</f>
        <v>0.1658</v>
      </c>
      <c r="I78" s="44">
        <f>SUM(I76:I77)</f>
        <v>0</v>
      </c>
    </row>
    <row r="79" spans="1:9" ht="12.75">
      <c r="A79" s="26"/>
      <c r="B79" s="58"/>
      <c r="C79" s="25"/>
      <c r="D79" s="25"/>
      <c r="E79" s="25"/>
      <c r="F79" s="25"/>
      <c r="G79" s="25"/>
      <c r="H79" s="14"/>
      <c r="I79" s="4"/>
    </row>
    <row r="80" spans="1:9" ht="13.5" thickBot="1">
      <c r="A80" s="338" t="s">
        <v>64</v>
      </c>
      <c r="B80" s="338"/>
      <c r="C80" s="338"/>
      <c r="D80" s="338"/>
      <c r="E80" s="338"/>
      <c r="F80" s="338"/>
      <c r="G80" s="338"/>
      <c r="H80" s="338"/>
      <c r="I80" s="338"/>
    </row>
    <row r="81" spans="1:9" ht="13.5" hidden="1" thickBot="1">
      <c r="A81" s="20"/>
      <c r="B81" s="364"/>
      <c r="C81" s="364"/>
      <c r="D81" s="364"/>
      <c r="E81" s="364"/>
      <c r="F81" s="364"/>
      <c r="G81" s="364"/>
      <c r="H81" s="15"/>
      <c r="I81" s="13"/>
    </row>
    <row r="82" spans="1:9" ht="12.75">
      <c r="A82" s="10" t="s">
        <v>65</v>
      </c>
      <c r="B82" s="378" t="s">
        <v>66</v>
      </c>
      <c r="C82" s="379"/>
      <c r="D82" s="379"/>
      <c r="E82" s="379"/>
      <c r="F82" s="379"/>
      <c r="G82" s="380"/>
      <c r="H82" s="31" t="s">
        <v>0</v>
      </c>
      <c r="I82" s="18" t="s">
        <v>1</v>
      </c>
    </row>
    <row r="83" spans="1:9" ht="12.75">
      <c r="A83" s="12" t="s">
        <v>9</v>
      </c>
      <c r="B83" s="317" t="s">
        <v>112</v>
      </c>
      <c r="C83" s="318"/>
      <c r="D83" s="318"/>
      <c r="E83" s="318"/>
      <c r="F83" s="318"/>
      <c r="G83" s="318"/>
      <c r="H83" s="71">
        <v>0.0003</v>
      </c>
      <c r="I83" s="45">
        <f>I33*H83</f>
        <v>0</v>
      </c>
    </row>
    <row r="84" spans="1:9" ht="12.75">
      <c r="A84" s="12" t="s">
        <v>10</v>
      </c>
      <c r="B84" s="317" t="s">
        <v>67</v>
      </c>
      <c r="C84" s="318"/>
      <c r="D84" s="318"/>
      <c r="E84" s="318"/>
      <c r="F84" s="318"/>
      <c r="G84" s="318"/>
      <c r="H84" s="3">
        <v>0.0001</v>
      </c>
      <c r="I84" s="45">
        <f>I83*H69</f>
        <v>0</v>
      </c>
    </row>
    <row r="85" spans="1:9" ht="13.5" thickBot="1">
      <c r="A85" s="371" t="s">
        <v>69</v>
      </c>
      <c r="B85" s="372"/>
      <c r="C85" s="372"/>
      <c r="D85" s="372"/>
      <c r="E85" s="372"/>
      <c r="F85" s="372"/>
      <c r="G85" s="373"/>
      <c r="H85" s="1">
        <f>SUM(H83:H84)</f>
        <v>0.0004</v>
      </c>
      <c r="I85" s="44">
        <f>SUM(I83:I84)</f>
        <v>0</v>
      </c>
    </row>
    <row r="86" spans="1:9" ht="12.75">
      <c r="A86" s="20"/>
      <c r="B86" s="364"/>
      <c r="C86" s="364"/>
      <c r="D86" s="364"/>
      <c r="E86" s="364"/>
      <c r="F86" s="364"/>
      <c r="G86" s="364"/>
      <c r="H86" s="14"/>
      <c r="I86" s="4"/>
    </row>
    <row r="87" spans="1:9" ht="13.5" thickBot="1">
      <c r="A87" s="338" t="s">
        <v>79</v>
      </c>
      <c r="B87" s="338"/>
      <c r="C87" s="338"/>
      <c r="D87" s="338"/>
      <c r="E87" s="338"/>
      <c r="F87" s="338"/>
      <c r="G87" s="338"/>
      <c r="H87" s="338"/>
      <c r="I87" s="338"/>
    </row>
    <row r="88" spans="1:9" ht="13.5" hidden="1" thickBot="1">
      <c r="A88" s="20"/>
      <c r="B88" s="362"/>
      <c r="C88" s="362"/>
      <c r="D88" s="362"/>
      <c r="E88" s="362"/>
      <c r="F88" s="362"/>
      <c r="G88" s="362"/>
      <c r="H88" s="32"/>
      <c r="I88" s="4"/>
    </row>
    <row r="89" spans="1:9" ht="12.75">
      <c r="A89" s="10" t="s">
        <v>70</v>
      </c>
      <c r="B89" s="381" t="s">
        <v>71</v>
      </c>
      <c r="C89" s="381"/>
      <c r="D89" s="381"/>
      <c r="E89" s="381"/>
      <c r="F89" s="381"/>
      <c r="G89" s="381"/>
      <c r="H89" s="17" t="s">
        <v>0</v>
      </c>
      <c r="I89" s="18" t="s">
        <v>1</v>
      </c>
    </row>
    <row r="90" spans="1:9" ht="12.75" customHeight="1">
      <c r="A90" s="11" t="s">
        <v>9</v>
      </c>
      <c r="B90" s="384" t="s">
        <v>73</v>
      </c>
      <c r="C90" s="384"/>
      <c r="D90" s="384"/>
      <c r="E90" s="384"/>
      <c r="F90" s="384"/>
      <c r="G90" s="385"/>
      <c r="H90" s="81">
        <v>0.0042</v>
      </c>
      <c r="I90" s="84">
        <f aca="true" t="shared" si="1" ref="I90:I95">$I$33*H90</f>
        <v>0</v>
      </c>
    </row>
    <row r="91" spans="1:9" ht="12.75" customHeight="1">
      <c r="A91" s="11" t="s">
        <v>10</v>
      </c>
      <c r="B91" s="384" t="s">
        <v>74</v>
      </c>
      <c r="C91" s="384"/>
      <c r="D91" s="384"/>
      <c r="E91" s="384"/>
      <c r="F91" s="384"/>
      <c r="G91" s="385"/>
      <c r="H91" s="81">
        <v>0.0003</v>
      </c>
      <c r="I91" s="84">
        <f t="shared" si="1"/>
        <v>0</v>
      </c>
    </row>
    <row r="92" spans="1:9" ht="12.75">
      <c r="A92" s="11" t="s">
        <v>11</v>
      </c>
      <c r="B92" s="341" t="s">
        <v>136</v>
      </c>
      <c r="C92" s="342"/>
      <c r="D92" s="342"/>
      <c r="E92" s="342"/>
      <c r="F92" s="342"/>
      <c r="G92" s="342"/>
      <c r="H92" s="81">
        <v>0.0194</v>
      </c>
      <c r="I92" s="84">
        <f t="shared" si="1"/>
        <v>0</v>
      </c>
    </row>
    <row r="93" spans="1:9" ht="12.75" customHeight="1">
      <c r="A93" s="11" t="s">
        <v>13</v>
      </c>
      <c r="B93" s="389" t="s">
        <v>75</v>
      </c>
      <c r="C93" s="390"/>
      <c r="D93" s="390"/>
      <c r="E93" s="390"/>
      <c r="F93" s="390"/>
      <c r="G93" s="391"/>
      <c r="H93" s="81">
        <f>H92*H69</f>
        <v>0.0071</v>
      </c>
      <c r="I93" s="84">
        <f t="shared" si="1"/>
        <v>0</v>
      </c>
    </row>
    <row r="94" spans="1:10" ht="12.75">
      <c r="A94" s="11" t="s">
        <v>26</v>
      </c>
      <c r="B94" s="340" t="s">
        <v>76</v>
      </c>
      <c r="C94" s="340"/>
      <c r="D94" s="340"/>
      <c r="E94" s="340"/>
      <c r="F94" s="340"/>
      <c r="G94" s="341"/>
      <c r="H94" s="89">
        <v>0.0001</v>
      </c>
      <c r="I94" s="84">
        <f t="shared" si="1"/>
        <v>0</v>
      </c>
      <c r="J94" s="66"/>
    </row>
    <row r="95" spans="1:10" ht="12.75">
      <c r="A95" s="11" t="s">
        <v>25</v>
      </c>
      <c r="B95" s="340" t="s">
        <v>137</v>
      </c>
      <c r="C95" s="340"/>
      <c r="D95" s="340"/>
      <c r="E95" s="340"/>
      <c r="F95" s="340"/>
      <c r="G95" s="341"/>
      <c r="H95" s="89">
        <v>0.0436</v>
      </c>
      <c r="I95" s="84">
        <f t="shared" si="1"/>
        <v>0</v>
      </c>
      <c r="J95" s="66"/>
    </row>
    <row r="96" spans="1:9" ht="13.5" thickBot="1">
      <c r="A96" s="371" t="s">
        <v>77</v>
      </c>
      <c r="B96" s="372"/>
      <c r="C96" s="372"/>
      <c r="D96" s="372"/>
      <c r="E96" s="372"/>
      <c r="F96" s="372"/>
      <c r="G96" s="373"/>
      <c r="H96" s="211">
        <f>SUM(H90:H95)</f>
        <v>0.0747</v>
      </c>
      <c r="I96" s="90">
        <f>SUM(I90:I95)</f>
        <v>0</v>
      </c>
    </row>
    <row r="97" spans="1:9" ht="12.75">
      <c r="A97" s="20"/>
      <c r="B97" s="386"/>
      <c r="C97" s="386"/>
      <c r="D97" s="386"/>
      <c r="E97" s="386"/>
      <c r="F97" s="386"/>
      <c r="G97" s="386"/>
      <c r="H97" s="14"/>
      <c r="I97" s="4"/>
    </row>
    <row r="98" spans="1:9" ht="13.5" thickBot="1">
      <c r="A98" s="338" t="s">
        <v>78</v>
      </c>
      <c r="B98" s="338"/>
      <c r="C98" s="338"/>
      <c r="D98" s="338"/>
      <c r="E98" s="338"/>
      <c r="F98" s="338"/>
      <c r="G98" s="338"/>
      <c r="H98" s="338"/>
      <c r="I98" s="338"/>
    </row>
    <row r="99" spans="1:9" ht="13.5" hidden="1" thickBot="1">
      <c r="A99" s="20"/>
      <c r="B99" s="387"/>
      <c r="C99" s="388"/>
      <c r="D99" s="388"/>
      <c r="E99" s="388"/>
      <c r="F99" s="388"/>
      <c r="G99" s="388"/>
      <c r="H99" s="14"/>
      <c r="I99" s="16"/>
    </row>
    <row r="100" spans="1:9" ht="12.75">
      <c r="A100" s="10" t="s">
        <v>80</v>
      </c>
      <c r="B100" s="381" t="s">
        <v>81</v>
      </c>
      <c r="C100" s="381"/>
      <c r="D100" s="381"/>
      <c r="E100" s="381"/>
      <c r="F100" s="381"/>
      <c r="G100" s="381"/>
      <c r="H100" s="17" t="s">
        <v>0</v>
      </c>
      <c r="I100" s="18" t="s">
        <v>88</v>
      </c>
    </row>
    <row r="101" spans="1:9" ht="12.75">
      <c r="A101" s="11" t="s">
        <v>9</v>
      </c>
      <c r="B101" s="317" t="s">
        <v>83</v>
      </c>
      <c r="C101" s="317"/>
      <c r="D101" s="317"/>
      <c r="E101" s="317"/>
      <c r="F101" s="317"/>
      <c r="G101" s="317"/>
      <c r="H101" s="86">
        <v>0.0909</v>
      </c>
      <c r="I101" s="87">
        <f aca="true" t="shared" si="2" ref="I101:I106">$I$33*H101</f>
        <v>0</v>
      </c>
    </row>
    <row r="102" spans="1:9" ht="12.75" customHeight="1">
      <c r="A102" s="11" t="s">
        <v>10</v>
      </c>
      <c r="B102" s="317" t="s">
        <v>84</v>
      </c>
      <c r="C102" s="317"/>
      <c r="D102" s="317"/>
      <c r="E102" s="317"/>
      <c r="F102" s="317"/>
      <c r="G102" s="317"/>
      <c r="H102" s="86">
        <v>0.0166</v>
      </c>
      <c r="I102" s="87">
        <f t="shared" si="2"/>
        <v>0</v>
      </c>
    </row>
    <row r="103" spans="1:9" ht="12.75">
      <c r="A103" s="11" t="s">
        <v>11</v>
      </c>
      <c r="B103" s="395" t="s">
        <v>85</v>
      </c>
      <c r="C103" s="395"/>
      <c r="D103" s="395"/>
      <c r="E103" s="395"/>
      <c r="F103" s="395"/>
      <c r="G103" s="395"/>
      <c r="H103" s="86">
        <v>0.0002</v>
      </c>
      <c r="I103" s="87">
        <f t="shared" si="2"/>
        <v>0</v>
      </c>
    </row>
    <row r="104" spans="1:9" ht="12.75">
      <c r="A104" s="11" t="s">
        <v>13</v>
      </c>
      <c r="B104" s="395" t="s">
        <v>86</v>
      </c>
      <c r="C104" s="395"/>
      <c r="D104" s="395"/>
      <c r="E104" s="395"/>
      <c r="F104" s="395"/>
      <c r="G104" s="395"/>
      <c r="H104" s="86">
        <v>0.0082</v>
      </c>
      <c r="I104" s="91">
        <f t="shared" si="2"/>
        <v>0</v>
      </c>
    </row>
    <row r="105" spans="1:9" ht="12.75">
      <c r="A105" s="11" t="s">
        <v>26</v>
      </c>
      <c r="B105" s="395" t="s">
        <v>87</v>
      </c>
      <c r="C105" s="395"/>
      <c r="D105" s="395"/>
      <c r="E105" s="395"/>
      <c r="F105" s="395"/>
      <c r="G105" s="395"/>
      <c r="H105" s="86">
        <v>0.0003</v>
      </c>
      <c r="I105" s="87">
        <f t="shared" si="2"/>
        <v>0</v>
      </c>
    </row>
    <row r="106" spans="1:9" ht="12.75">
      <c r="A106" s="11" t="s">
        <v>25</v>
      </c>
      <c r="B106" s="395" t="s">
        <v>7</v>
      </c>
      <c r="C106" s="395"/>
      <c r="D106" s="395"/>
      <c r="E106" s="395"/>
      <c r="F106" s="395"/>
      <c r="G106" s="395"/>
      <c r="H106" s="86"/>
      <c r="I106" s="92">
        <f t="shared" si="2"/>
        <v>0</v>
      </c>
    </row>
    <row r="107" spans="1:9" ht="12.75">
      <c r="A107" s="392" t="s">
        <v>62</v>
      </c>
      <c r="B107" s="393"/>
      <c r="C107" s="393"/>
      <c r="D107" s="393"/>
      <c r="E107" s="393"/>
      <c r="F107" s="393"/>
      <c r="G107" s="394"/>
      <c r="H107" s="105">
        <f>SUM(H101:H106)</f>
        <v>0.1162</v>
      </c>
      <c r="I107" s="210">
        <f>SUM(I101:I106)</f>
        <v>0</v>
      </c>
    </row>
    <row r="108" spans="1:9" ht="12.75">
      <c r="A108" s="11" t="s">
        <v>27</v>
      </c>
      <c r="B108" s="395" t="s">
        <v>97</v>
      </c>
      <c r="C108" s="395"/>
      <c r="D108" s="395"/>
      <c r="E108" s="395"/>
      <c r="F108" s="395"/>
      <c r="G108" s="395"/>
      <c r="H108" s="86">
        <v>0.0427</v>
      </c>
      <c r="I108" s="93">
        <f>I107*H69</f>
        <v>0</v>
      </c>
    </row>
    <row r="109" spans="1:9" ht="13.5" thickBot="1">
      <c r="A109" s="345" t="s">
        <v>82</v>
      </c>
      <c r="B109" s="346"/>
      <c r="C109" s="346"/>
      <c r="D109" s="346"/>
      <c r="E109" s="346"/>
      <c r="F109" s="346"/>
      <c r="G109" s="347"/>
      <c r="H109" s="212">
        <f>H107+H108</f>
        <v>0.1589</v>
      </c>
      <c r="I109" s="94">
        <f>SUM(I107:I108)</f>
        <v>0</v>
      </c>
    </row>
    <row r="110" spans="1:9" ht="12.75">
      <c r="A110" s="20"/>
      <c r="B110" s="338"/>
      <c r="C110" s="338"/>
      <c r="D110" s="338"/>
      <c r="E110" s="338"/>
      <c r="F110" s="338"/>
      <c r="G110" s="338"/>
      <c r="H110" s="15"/>
      <c r="I110" s="13"/>
    </row>
    <row r="111" spans="1:9" ht="12.75">
      <c r="A111" s="397" t="s">
        <v>89</v>
      </c>
      <c r="B111" s="397"/>
      <c r="C111" s="397"/>
      <c r="D111" s="397"/>
      <c r="E111" s="397"/>
      <c r="F111" s="397"/>
      <c r="G111" s="397"/>
      <c r="H111" s="397"/>
      <c r="I111" s="397"/>
    </row>
    <row r="112" spans="1:9" ht="1.5" customHeight="1" thickBot="1">
      <c r="A112" s="20"/>
      <c r="B112" s="338"/>
      <c r="C112" s="338"/>
      <c r="D112" s="338"/>
      <c r="E112" s="338"/>
      <c r="F112" s="338"/>
      <c r="G112" s="338"/>
      <c r="H112" s="32"/>
      <c r="I112" s="32"/>
    </row>
    <row r="113" spans="1:9" ht="12.75">
      <c r="A113" s="10">
        <v>4</v>
      </c>
      <c r="B113" s="361" t="s">
        <v>90</v>
      </c>
      <c r="C113" s="361"/>
      <c r="D113" s="361"/>
      <c r="E113" s="361"/>
      <c r="F113" s="361"/>
      <c r="G113" s="361"/>
      <c r="H113" s="361"/>
      <c r="I113" s="18" t="s">
        <v>1</v>
      </c>
    </row>
    <row r="114" spans="1:9" ht="12.75">
      <c r="A114" s="11" t="s">
        <v>48</v>
      </c>
      <c r="B114" s="395" t="s">
        <v>49</v>
      </c>
      <c r="C114" s="395"/>
      <c r="D114" s="395"/>
      <c r="E114" s="395"/>
      <c r="F114" s="395"/>
      <c r="G114" s="395"/>
      <c r="H114" s="395"/>
      <c r="I114" s="19">
        <f>I69</f>
        <v>0</v>
      </c>
    </row>
    <row r="115" spans="1:9" ht="12.75">
      <c r="A115" s="11" t="s">
        <v>91</v>
      </c>
      <c r="B115" s="395" t="s">
        <v>60</v>
      </c>
      <c r="C115" s="395"/>
      <c r="D115" s="395"/>
      <c r="E115" s="395"/>
      <c r="F115" s="395"/>
      <c r="G115" s="395"/>
      <c r="H115" s="395"/>
      <c r="I115" s="19">
        <f>I78</f>
        <v>0</v>
      </c>
    </row>
    <row r="116" spans="1:9" ht="12.75">
      <c r="A116" s="11" t="s">
        <v>92</v>
      </c>
      <c r="B116" s="395" t="s">
        <v>66</v>
      </c>
      <c r="C116" s="395"/>
      <c r="D116" s="395"/>
      <c r="E116" s="395"/>
      <c r="F116" s="395"/>
      <c r="G116" s="395"/>
      <c r="H116" s="395"/>
      <c r="I116" s="19">
        <f>I85</f>
        <v>0</v>
      </c>
    </row>
    <row r="117" spans="1:9" ht="12.75">
      <c r="A117" s="11" t="s">
        <v>70</v>
      </c>
      <c r="B117" s="395" t="s">
        <v>71</v>
      </c>
      <c r="C117" s="395"/>
      <c r="D117" s="395"/>
      <c r="E117" s="395"/>
      <c r="F117" s="395"/>
      <c r="G117" s="395"/>
      <c r="H117" s="395"/>
      <c r="I117" s="19">
        <f>I96</f>
        <v>0</v>
      </c>
    </row>
    <row r="118" spans="1:9" ht="12.75">
      <c r="A118" s="11" t="s">
        <v>93</v>
      </c>
      <c r="B118" s="317" t="s">
        <v>81</v>
      </c>
      <c r="C118" s="317"/>
      <c r="D118" s="317"/>
      <c r="E118" s="317"/>
      <c r="F118" s="317"/>
      <c r="G118" s="317"/>
      <c r="H118" s="317"/>
      <c r="I118" s="6">
        <f>I109</f>
        <v>0</v>
      </c>
    </row>
    <row r="119" spans="1:9" ht="12.75">
      <c r="A119" s="11" t="s">
        <v>94</v>
      </c>
      <c r="B119" s="396" t="s">
        <v>7</v>
      </c>
      <c r="C119" s="396"/>
      <c r="D119" s="396"/>
      <c r="E119" s="396"/>
      <c r="F119" s="396"/>
      <c r="G119" s="396"/>
      <c r="H119" s="396"/>
      <c r="I119" s="51"/>
    </row>
    <row r="120" spans="1:9" ht="13.5" thickBot="1">
      <c r="A120" s="401" t="s">
        <v>95</v>
      </c>
      <c r="B120" s="402"/>
      <c r="C120" s="402"/>
      <c r="D120" s="402"/>
      <c r="E120" s="402"/>
      <c r="F120" s="402"/>
      <c r="G120" s="402"/>
      <c r="H120" s="403"/>
      <c r="I120" s="48">
        <f>SUM(I114:I119)</f>
        <v>0</v>
      </c>
    </row>
    <row r="121" spans="1:9" ht="12.75">
      <c r="A121" s="20"/>
      <c r="B121" s="25"/>
      <c r="C121" s="25"/>
      <c r="D121" s="25"/>
      <c r="E121" s="25"/>
      <c r="F121" s="25"/>
      <c r="G121" s="25"/>
      <c r="H121" s="25"/>
      <c r="I121" s="25"/>
    </row>
    <row r="122" spans="1:9" ht="12.75" customHeight="1" thickBot="1">
      <c r="A122" s="397" t="s">
        <v>100</v>
      </c>
      <c r="B122" s="397"/>
      <c r="C122" s="397"/>
      <c r="D122" s="397"/>
      <c r="E122" s="397"/>
      <c r="F122" s="397"/>
      <c r="G122" s="397"/>
      <c r="H122" s="397"/>
      <c r="I122" s="397"/>
    </row>
    <row r="123" spans="1:9" ht="13.5" hidden="1" thickBot="1">
      <c r="A123" s="20"/>
      <c r="B123" s="33"/>
      <c r="C123" s="33"/>
      <c r="D123" s="33"/>
      <c r="E123" s="33"/>
      <c r="F123" s="33"/>
      <c r="G123" s="33"/>
      <c r="H123" s="25"/>
      <c r="I123" s="25"/>
    </row>
    <row r="124" spans="1:9" ht="12.75">
      <c r="A124" s="10">
        <v>5</v>
      </c>
      <c r="B124" s="404" t="s">
        <v>111</v>
      </c>
      <c r="C124" s="405"/>
      <c r="D124" s="405"/>
      <c r="E124" s="405"/>
      <c r="F124" s="405"/>
      <c r="G124" s="406"/>
      <c r="H124" s="34" t="s">
        <v>0</v>
      </c>
      <c r="I124" s="28" t="s">
        <v>1</v>
      </c>
    </row>
    <row r="125" spans="1:11" ht="12.75">
      <c r="A125" s="11" t="s">
        <v>9</v>
      </c>
      <c r="B125" s="407" t="s">
        <v>96</v>
      </c>
      <c r="C125" s="408"/>
      <c r="D125" s="408"/>
      <c r="E125" s="408"/>
      <c r="F125" s="408"/>
      <c r="G125" s="409"/>
      <c r="H125" s="276">
        <v>0</v>
      </c>
      <c r="I125" s="35">
        <f>I141*H125</f>
        <v>0</v>
      </c>
      <c r="J125" s="66"/>
      <c r="K125" s="66"/>
    </row>
    <row r="126" spans="1:9" ht="15">
      <c r="A126" s="36" t="s">
        <v>10</v>
      </c>
      <c r="B126" s="410" t="s">
        <v>3</v>
      </c>
      <c r="C126" s="411"/>
      <c r="D126" s="411"/>
      <c r="E126" s="411"/>
      <c r="F126" s="411"/>
      <c r="G126" s="412"/>
      <c r="H126" s="53">
        <v>0.0865</v>
      </c>
      <c r="I126" s="79">
        <f>((I125+I130+I141)/(1-8.65%))-(I125+I130+I141)</f>
        <v>0</v>
      </c>
    </row>
    <row r="127" spans="1:9" ht="15">
      <c r="A127" s="37"/>
      <c r="B127" s="358" t="s">
        <v>134</v>
      </c>
      <c r="C127" s="358"/>
      <c r="D127" s="358"/>
      <c r="E127" s="358"/>
      <c r="F127" s="358"/>
      <c r="G127" s="359"/>
      <c r="H127" s="74">
        <v>0.0065</v>
      </c>
      <c r="I127" s="79">
        <f>(H127*I126)/H126</f>
        <v>0</v>
      </c>
    </row>
    <row r="128" spans="1:9" ht="15">
      <c r="A128" s="38"/>
      <c r="B128" s="358" t="s">
        <v>135</v>
      </c>
      <c r="C128" s="358"/>
      <c r="D128" s="358"/>
      <c r="E128" s="358"/>
      <c r="F128" s="358"/>
      <c r="G128" s="359"/>
      <c r="H128" s="52">
        <v>0.03</v>
      </c>
      <c r="I128" s="79">
        <f>(H128*I126)/H126</f>
        <v>0</v>
      </c>
    </row>
    <row r="129" spans="1:9" ht="15">
      <c r="A129" s="39"/>
      <c r="B129" s="358" t="s">
        <v>117</v>
      </c>
      <c r="C129" s="358"/>
      <c r="D129" s="358"/>
      <c r="E129" s="358"/>
      <c r="F129" s="358"/>
      <c r="G129" s="359"/>
      <c r="H129" s="52">
        <v>0.05</v>
      </c>
      <c r="I129" s="79">
        <f>(H129*I126)/H126</f>
        <v>0</v>
      </c>
    </row>
    <row r="130" spans="1:13" ht="12.75">
      <c r="A130" s="40" t="s">
        <v>11</v>
      </c>
      <c r="B130" s="398" t="s">
        <v>98</v>
      </c>
      <c r="C130" s="399"/>
      <c r="D130" s="399"/>
      <c r="E130" s="399"/>
      <c r="F130" s="399"/>
      <c r="G130" s="400"/>
      <c r="H130" s="277">
        <v>0</v>
      </c>
      <c r="I130" s="35">
        <f>(I125+I141)*H130</f>
        <v>0</v>
      </c>
      <c r="M130" s="77"/>
    </row>
    <row r="131" spans="1:9" ht="13.5" thickBot="1">
      <c r="A131" s="365" t="s">
        <v>99</v>
      </c>
      <c r="B131" s="366"/>
      <c r="C131" s="366"/>
      <c r="D131" s="366"/>
      <c r="E131" s="366"/>
      <c r="F131" s="366"/>
      <c r="G131" s="367"/>
      <c r="H131" s="54">
        <f>H125+H126+H130</f>
        <v>0.0865</v>
      </c>
      <c r="I131" s="55">
        <f>I125+I126+I130</f>
        <v>0</v>
      </c>
    </row>
    <row r="132" spans="1:9" ht="12.75">
      <c r="A132" s="20"/>
      <c r="B132" s="20"/>
      <c r="C132" s="416"/>
      <c r="D132" s="416"/>
      <c r="E132" s="416"/>
      <c r="F132" s="416"/>
      <c r="G132" s="416"/>
      <c r="H132" s="20"/>
      <c r="I132" s="20"/>
    </row>
    <row r="133" spans="1:9" ht="0.75" customHeight="1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2" customHeight="1" thickBot="1">
      <c r="A134" s="330" t="s">
        <v>118</v>
      </c>
      <c r="B134" s="330"/>
      <c r="C134" s="330"/>
      <c r="D134" s="330"/>
      <c r="E134" s="330"/>
      <c r="F134" s="330"/>
      <c r="G134" s="330"/>
      <c r="H134" s="330"/>
      <c r="I134" s="330"/>
    </row>
    <row r="135" spans="1:9" ht="13.5" hidden="1" thickBot="1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2.75">
      <c r="A136" s="417" t="s">
        <v>108</v>
      </c>
      <c r="B136" s="355"/>
      <c r="C136" s="355"/>
      <c r="D136" s="355"/>
      <c r="E136" s="355"/>
      <c r="F136" s="355"/>
      <c r="G136" s="355"/>
      <c r="H136" s="356"/>
      <c r="I136" s="28" t="s">
        <v>1</v>
      </c>
    </row>
    <row r="137" spans="1:9" ht="12.75">
      <c r="A137" s="11" t="s">
        <v>9</v>
      </c>
      <c r="B137" s="357" t="s">
        <v>103</v>
      </c>
      <c r="C137" s="358"/>
      <c r="D137" s="358"/>
      <c r="E137" s="358"/>
      <c r="F137" s="358"/>
      <c r="G137" s="358"/>
      <c r="H137" s="359"/>
      <c r="I137" s="35">
        <f>I33</f>
        <v>0</v>
      </c>
    </row>
    <row r="138" spans="1:9" ht="12.75">
      <c r="A138" s="11" t="s">
        <v>10</v>
      </c>
      <c r="B138" s="357" t="s">
        <v>104</v>
      </c>
      <c r="C138" s="358"/>
      <c r="D138" s="358"/>
      <c r="E138" s="358"/>
      <c r="F138" s="358"/>
      <c r="G138" s="358"/>
      <c r="H138" s="359"/>
      <c r="I138" s="35">
        <f>I44</f>
        <v>0</v>
      </c>
    </row>
    <row r="139" spans="1:9" ht="12.75">
      <c r="A139" s="11" t="s">
        <v>11</v>
      </c>
      <c r="B139" s="357" t="s">
        <v>105</v>
      </c>
      <c r="C139" s="358"/>
      <c r="D139" s="358"/>
      <c r="E139" s="358"/>
      <c r="F139" s="358"/>
      <c r="G139" s="358"/>
      <c r="H139" s="359"/>
      <c r="I139" s="35">
        <f>I54</f>
        <v>0</v>
      </c>
    </row>
    <row r="140" spans="1:9" ht="12.75">
      <c r="A140" s="11" t="s">
        <v>13</v>
      </c>
      <c r="B140" s="357" t="s">
        <v>106</v>
      </c>
      <c r="C140" s="358"/>
      <c r="D140" s="358"/>
      <c r="E140" s="358"/>
      <c r="F140" s="358"/>
      <c r="G140" s="358"/>
      <c r="H140" s="359"/>
      <c r="I140" s="35">
        <f>I120</f>
        <v>0</v>
      </c>
    </row>
    <row r="141" spans="1:9" ht="12.75">
      <c r="A141" s="413" t="s">
        <v>101</v>
      </c>
      <c r="B141" s="414"/>
      <c r="C141" s="414"/>
      <c r="D141" s="414"/>
      <c r="E141" s="414"/>
      <c r="F141" s="414"/>
      <c r="G141" s="414"/>
      <c r="H141" s="415"/>
      <c r="I141" s="80">
        <f>SUM(I137:I140)</f>
        <v>0</v>
      </c>
    </row>
    <row r="142" spans="1:9" ht="12.75">
      <c r="A142" s="11" t="s">
        <v>26</v>
      </c>
      <c r="B142" s="357" t="s">
        <v>102</v>
      </c>
      <c r="C142" s="358"/>
      <c r="D142" s="358"/>
      <c r="E142" s="358"/>
      <c r="F142" s="358"/>
      <c r="G142" s="358"/>
      <c r="H142" s="359"/>
      <c r="I142" s="35">
        <f>I131</f>
        <v>0</v>
      </c>
    </row>
    <row r="143" spans="1:9" ht="13.5" thickBot="1">
      <c r="A143" s="365" t="s">
        <v>107</v>
      </c>
      <c r="B143" s="366"/>
      <c r="C143" s="366"/>
      <c r="D143" s="366"/>
      <c r="E143" s="366"/>
      <c r="F143" s="366"/>
      <c r="G143" s="366"/>
      <c r="H143" s="367"/>
      <c r="I143" s="50">
        <f>SUM(I141:I142)</f>
        <v>0</v>
      </c>
    </row>
  </sheetData>
  <sheetProtection/>
  <mergeCells count="134">
    <mergeCell ref="B139:H139"/>
    <mergeCell ref="B140:H140"/>
    <mergeCell ref="A141:H141"/>
    <mergeCell ref="B142:H142"/>
    <mergeCell ref="A143:H143"/>
    <mergeCell ref="C132:G132"/>
    <mergeCell ref="A134:I134"/>
    <mergeCell ref="A136:H136"/>
    <mergeCell ref="B137:H137"/>
    <mergeCell ref="B138:H138"/>
    <mergeCell ref="B127:G127"/>
    <mergeCell ref="B128:G128"/>
    <mergeCell ref="B129:G129"/>
    <mergeCell ref="B130:G130"/>
    <mergeCell ref="A131:G131"/>
    <mergeCell ref="A120:H120"/>
    <mergeCell ref="A122:I122"/>
    <mergeCell ref="B124:G124"/>
    <mergeCell ref="B125:G125"/>
    <mergeCell ref="B126:G126"/>
    <mergeCell ref="B115:H115"/>
    <mergeCell ref="B116:H116"/>
    <mergeCell ref="B117:H117"/>
    <mergeCell ref="B118:H118"/>
    <mergeCell ref="B119:H119"/>
    <mergeCell ref="B110:G110"/>
    <mergeCell ref="A111:I111"/>
    <mergeCell ref="B112:G112"/>
    <mergeCell ref="B113:H113"/>
    <mergeCell ref="B114:H114"/>
    <mergeCell ref="A107:G107"/>
    <mergeCell ref="B108:G108"/>
    <mergeCell ref="A109:G109"/>
    <mergeCell ref="B100:G100"/>
    <mergeCell ref="B106:G106"/>
    <mergeCell ref="B105:G105"/>
    <mergeCell ref="B103:G103"/>
    <mergeCell ref="B104:G104"/>
    <mergeCell ref="B102:G102"/>
    <mergeCell ref="B101:G101"/>
    <mergeCell ref="A96:G96"/>
    <mergeCell ref="B97:G97"/>
    <mergeCell ref="A98:I98"/>
    <mergeCell ref="B99:G99"/>
    <mergeCell ref="B95:G95"/>
    <mergeCell ref="B93:G93"/>
    <mergeCell ref="B92:G92"/>
    <mergeCell ref="B90:G90"/>
    <mergeCell ref="B91:G91"/>
    <mergeCell ref="B94:G94"/>
    <mergeCell ref="B88:G88"/>
    <mergeCell ref="B89:G89"/>
    <mergeCell ref="A80:I80"/>
    <mergeCell ref="B81:G81"/>
    <mergeCell ref="B82:G82"/>
    <mergeCell ref="B83:G83"/>
    <mergeCell ref="B84:G84"/>
    <mergeCell ref="B73:G73"/>
    <mergeCell ref="B74:G74"/>
    <mergeCell ref="B75:G75"/>
    <mergeCell ref="A85:G85"/>
    <mergeCell ref="B86:G86"/>
    <mergeCell ref="A87:I87"/>
    <mergeCell ref="B64:G64"/>
    <mergeCell ref="B65:G65"/>
    <mergeCell ref="B66:G66"/>
    <mergeCell ref="A76:G76"/>
    <mergeCell ref="B77:G77"/>
    <mergeCell ref="A78:G78"/>
    <mergeCell ref="A69:G69"/>
    <mergeCell ref="B70:G70"/>
    <mergeCell ref="A71:I71"/>
    <mergeCell ref="B72:G72"/>
    <mergeCell ref="B49:H49"/>
    <mergeCell ref="B50:H50"/>
    <mergeCell ref="A44:H44"/>
    <mergeCell ref="B67:G67"/>
    <mergeCell ref="B68:G68"/>
    <mergeCell ref="A54:H54"/>
    <mergeCell ref="B60:G60"/>
    <mergeCell ref="B62:G62"/>
    <mergeCell ref="B63:G63"/>
    <mergeCell ref="F19:I19"/>
    <mergeCell ref="B20:E20"/>
    <mergeCell ref="F20:I20"/>
    <mergeCell ref="B28:H28"/>
    <mergeCell ref="B29:H29"/>
    <mergeCell ref="B39:H39"/>
    <mergeCell ref="B31:H31"/>
    <mergeCell ref="B24:H24"/>
    <mergeCell ref="A35:I35"/>
    <mergeCell ref="B37:H37"/>
    <mergeCell ref="B38:H38"/>
    <mergeCell ref="B42:H42"/>
    <mergeCell ref="B53:H53"/>
    <mergeCell ref="B52:H52"/>
    <mergeCell ref="A46:I46"/>
    <mergeCell ref="A33:H33"/>
    <mergeCell ref="A56:I56"/>
    <mergeCell ref="A58:I58"/>
    <mergeCell ref="A16:I16"/>
    <mergeCell ref="B17:E17"/>
    <mergeCell ref="F17:I17"/>
    <mergeCell ref="B18:E18"/>
    <mergeCell ref="F18:I18"/>
    <mergeCell ref="B32:H32"/>
    <mergeCell ref="B19:E19"/>
    <mergeCell ref="A22:I22"/>
    <mergeCell ref="B51:H51"/>
    <mergeCell ref="B25:H25"/>
    <mergeCell ref="B26:H26"/>
    <mergeCell ref="B27:H27"/>
    <mergeCell ref="B30:H30"/>
    <mergeCell ref="B41:H41"/>
    <mergeCell ref="B40:H40"/>
    <mergeCell ref="B43:H43"/>
    <mergeCell ref="B48:H48"/>
    <mergeCell ref="G11:I11"/>
    <mergeCell ref="A13:I13"/>
    <mergeCell ref="B8:I8"/>
    <mergeCell ref="A9:I9"/>
    <mergeCell ref="A10:D10"/>
    <mergeCell ref="E10:F10"/>
    <mergeCell ref="G10:I10"/>
    <mergeCell ref="A1:I1"/>
    <mergeCell ref="A2:I2"/>
    <mergeCell ref="B61:G61"/>
    <mergeCell ref="A3:I3"/>
    <mergeCell ref="A4:I4"/>
    <mergeCell ref="B5:I5"/>
    <mergeCell ref="B6:I6"/>
    <mergeCell ref="B7:I7"/>
    <mergeCell ref="A11:D11"/>
    <mergeCell ref="E11:F11"/>
  </mergeCells>
  <printOptions horizontalCentered="1"/>
  <pageMargins left="0.2362204724409449" right="0.2362204724409449" top="1.4566929133858268" bottom="0.984251968503937" header="0.15748031496062992" footer="0.15748031496062992"/>
  <pageSetup fitToHeight="2" horizontalDpi="600" verticalDpi="600" orientation="portrait" paperSize="9" r:id="rId1"/>
  <rowBreaks count="2" manualBreakCount="2">
    <brk id="54" max="8" man="1"/>
    <brk id="11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43"/>
  <sheetViews>
    <sheetView zoomScale="115" zoomScaleNormal="115" zoomScaleSheetLayoutView="85" workbookViewId="0" topLeftCell="A13">
      <selection activeCell="B7" sqref="B7:I7"/>
    </sheetView>
  </sheetViews>
  <sheetFormatPr defaultColWidth="9.140625" defaultRowHeight="12.75"/>
  <cols>
    <col min="1" max="1" width="8.00390625" style="0" customWidth="1"/>
    <col min="2" max="2" width="11.00390625" style="0" customWidth="1"/>
    <col min="3" max="3" width="10.00390625" style="0" customWidth="1"/>
    <col min="4" max="4" width="10.421875" style="0" customWidth="1"/>
    <col min="5" max="5" width="9.8515625" style="0" customWidth="1"/>
    <col min="6" max="6" width="10.140625" style="0" customWidth="1"/>
    <col min="7" max="7" width="14.140625" style="0" customWidth="1"/>
    <col min="8" max="8" width="11.140625" style="0" customWidth="1"/>
    <col min="9" max="9" width="14.8515625" style="0" customWidth="1"/>
  </cols>
  <sheetData>
    <row r="1" spans="1:9" ht="5.25" customHeight="1" thickBot="1">
      <c r="A1" s="312"/>
      <c r="B1" s="313"/>
      <c r="C1" s="313"/>
      <c r="D1" s="313"/>
      <c r="E1" s="313"/>
      <c r="F1" s="313"/>
      <c r="G1" s="313"/>
      <c r="H1" s="313"/>
      <c r="I1" s="313"/>
    </row>
    <row r="2" spans="1:9" ht="15.75">
      <c r="A2" s="314" t="s">
        <v>6</v>
      </c>
      <c r="B2" s="315"/>
      <c r="C2" s="315"/>
      <c r="D2" s="315"/>
      <c r="E2" s="315"/>
      <c r="F2" s="315"/>
      <c r="G2" s="315"/>
      <c r="H2" s="315"/>
      <c r="I2" s="316"/>
    </row>
    <row r="3" spans="1:9" ht="13.5" thickBot="1">
      <c r="A3" s="319"/>
      <c r="B3" s="320"/>
      <c r="C3" s="320"/>
      <c r="D3" s="320"/>
      <c r="E3" s="320"/>
      <c r="F3" s="320"/>
      <c r="G3" s="320"/>
      <c r="H3" s="320"/>
      <c r="I3" s="321"/>
    </row>
    <row r="4" spans="1:9" ht="13.5" thickBot="1">
      <c r="A4" s="322" t="s">
        <v>14</v>
      </c>
      <c r="B4" s="322"/>
      <c r="C4" s="322"/>
      <c r="D4" s="322"/>
      <c r="E4" s="322"/>
      <c r="F4" s="322"/>
      <c r="G4" s="322"/>
      <c r="H4" s="322"/>
      <c r="I4" s="322"/>
    </row>
    <row r="5" spans="1:9" ht="12.75">
      <c r="A5" s="56" t="s">
        <v>9</v>
      </c>
      <c r="B5" s="323" t="s">
        <v>512</v>
      </c>
      <c r="C5" s="323"/>
      <c r="D5" s="323"/>
      <c r="E5" s="323"/>
      <c r="F5" s="323"/>
      <c r="G5" s="323"/>
      <c r="H5" s="323"/>
      <c r="I5" s="324"/>
    </row>
    <row r="6" spans="1:9" ht="12.75">
      <c r="A6" s="22" t="s">
        <v>10</v>
      </c>
      <c r="B6" s="325" t="s">
        <v>8</v>
      </c>
      <c r="C6" s="325"/>
      <c r="D6" s="325"/>
      <c r="E6" s="325"/>
      <c r="F6" s="325"/>
      <c r="G6" s="325"/>
      <c r="H6" s="325"/>
      <c r="I6" s="326"/>
    </row>
    <row r="7" spans="1:9" ht="12.75">
      <c r="A7" s="22" t="s">
        <v>11</v>
      </c>
      <c r="B7" s="325" t="s">
        <v>514</v>
      </c>
      <c r="C7" s="325"/>
      <c r="D7" s="325"/>
      <c r="E7" s="325"/>
      <c r="F7" s="325"/>
      <c r="G7" s="325"/>
      <c r="H7" s="325"/>
      <c r="I7" s="326"/>
    </row>
    <row r="8" spans="1:9" ht="13.5" thickBot="1">
      <c r="A8" s="59" t="s">
        <v>13</v>
      </c>
      <c r="B8" s="331" t="s">
        <v>12</v>
      </c>
      <c r="C8" s="331"/>
      <c r="D8" s="331"/>
      <c r="E8" s="331"/>
      <c r="F8" s="331"/>
      <c r="G8" s="331"/>
      <c r="H8" s="331"/>
      <c r="I8" s="332"/>
    </row>
    <row r="9" spans="1:9" ht="26.25" customHeight="1">
      <c r="A9" s="334" t="s">
        <v>16</v>
      </c>
      <c r="B9" s="335"/>
      <c r="C9" s="335"/>
      <c r="D9" s="335"/>
      <c r="E9" s="335" t="s">
        <v>18</v>
      </c>
      <c r="F9" s="335"/>
      <c r="G9" s="336" t="s">
        <v>17</v>
      </c>
      <c r="H9" s="336"/>
      <c r="I9" s="337"/>
    </row>
    <row r="10" spans="1:9" ht="30.75" customHeight="1" thickBot="1">
      <c r="A10" s="418" t="s">
        <v>500</v>
      </c>
      <c r="B10" s="419"/>
      <c r="C10" s="419"/>
      <c r="D10" s="420"/>
      <c r="E10" s="328" t="s">
        <v>109</v>
      </c>
      <c r="F10" s="328"/>
      <c r="G10" s="328">
        <v>8</v>
      </c>
      <c r="H10" s="328"/>
      <c r="I10" s="329"/>
    </row>
    <row r="11" spans="1:9" ht="12.75">
      <c r="A11" s="21"/>
      <c r="B11" s="7"/>
      <c r="C11" s="7"/>
      <c r="D11" s="7"/>
      <c r="E11" s="7"/>
      <c r="F11" s="7"/>
      <c r="G11" s="7"/>
      <c r="H11" s="7"/>
      <c r="I11" s="7"/>
    </row>
    <row r="12" spans="1:9" ht="12.75">
      <c r="A12" s="330" t="s">
        <v>133</v>
      </c>
      <c r="B12" s="330"/>
      <c r="C12" s="330"/>
      <c r="D12" s="330"/>
      <c r="E12" s="330"/>
      <c r="F12" s="330"/>
      <c r="G12" s="330"/>
      <c r="H12" s="330"/>
      <c r="I12" s="330"/>
    </row>
    <row r="13" spans="1:9" ht="1.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3.5" thickBot="1">
      <c r="A14" s="24" t="s">
        <v>19</v>
      </c>
      <c r="B14" s="9"/>
      <c r="C14" s="9"/>
      <c r="D14" s="9"/>
      <c r="E14" s="9"/>
      <c r="F14" s="9"/>
      <c r="G14" s="9"/>
      <c r="H14" s="9"/>
      <c r="I14" s="9"/>
    </row>
    <row r="15" spans="1:9" ht="12.75">
      <c r="A15" s="334" t="s">
        <v>20</v>
      </c>
      <c r="B15" s="335"/>
      <c r="C15" s="335"/>
      <c r="D15" s="335"/>
      <c r="E15" s="335"/>
      <c r="F15" s="335"/>
      <c r="G15" s="335"/>
      <c r="H15" s="335"/>
      <c r="I15" s="349"/>
    </row>
    <row r="16" spans="1:9" ht="12.75">
      <c r="A16" s="22">
        <v>1</v>
      </c>
      <c r="B16" s="325" t="s">
        <v>16</v>
      </c>
      <c r="C16" s="325"/>
      <c r="D16" s="325"/>
      <c r="E16" s="325"/>
      <c r="F16" s="350" t="s">
        <v>501</v>
      </c>
      <c r="G16" s="350"/>
      <c r="H16" s="350"/>
      <c r="I16" s="351"/>
    </row>
    <row r="17" spans="1:9" ht="12.75">
      <c r="A17" s="22">
        <v>2</v>
      </c>
      <c r="B17" s="325" t="s">
        <v>21</v>
      </c>
      <c r="C17" s="325"/>
      <c r="D17" s="325"/>
      <c r="E17" s="325"/>
      <c r="F17" s="352"/>
      <c r="G17" s="352"/>
      <c r="H17" s="352"/>
      <c r="I17" s="353"/>
    </row>
    <row r="18" spans="1:9" ht="28.5" customHeight="1">
      <c r="A18" s="22">
        <v>3</v>
      </c>
      <c r="B18" s="325" t="s">
        <v>2</v>
      </c>
      <c r="C18" s="325"/>
      <c r="D18" s="325"/>
      <c r="E18" s="325"/>
      <c r="F18" s="418" t="s">
        <v>502</v>
      </c>
      <c r="G18" s="419"/>
      <c r="H18" s="419"/>
      <c r="I18" s="420"/>
    </row>
    <row r="19" spans="1:9" ht="13.5" thickBot="1">
      <c r="A19" s="59">
        <v>4</v>
      </c>
      <c r="B19" s="331" t="s">
        <v>22</v>
      </c>
      <c r="C19" s="331"/>
      <c r="D19" s="331"/>
      <c r="E19" s="331"/>
      <c r="F19" s="360">
        <v>40909</v>
      </c>
      <c r="G19" s="320"/>
      <c r="H19" s="320"/>
      <c r="I19" s="321"/>
    </row>
    <row r="20" spans="1:9" ht="6" customHeight="1">
      <c r="A20" s="26"/>
      <c r="B20" s="60"/>
      <c r="C20" s="60"/>
      <c r="D20" s="60"/>
      <c r="E20" s="60"/>
      <c r="F20" s="57"/>
      <c r="G20" s="57"/>
      <c r="H20" s="57"/>
      <c r="I20" s="57"/>
    </row>
    <row r="21" spans="1:9" ht="13.5" thickBot="1">
      <c r="A21" s="338" t="s">
        <v>35</v>
      </c>
      <c r="B21" s="338"/>
      <c r="C21" s="338"/>
      <c r="D21" s="338"/>
      <c r="E21" s="338"/>
      <c r="F21" s="338"/>
      <c r="G21" s="338"/>
      <c r="H21" s="338"/>
      <c r="I21" s="338"/>
    </row>
    <row r="22" spans="1:9" ht="13.5" hidden="1" thickBot="1">
      <c r="A22" s="23"/>
      <c r="B22" s="7"/>
      <c r="C22" s="7"/>
      <c r="D22" s="7"/>
      <c r="E22" s="7"/>
      <c r="F22" s="7"/>
      <c r="G22" s="7"/>
      <c r="H22" s="8"/>
      <c r="I22" s="8"/>
    </row>
    <row r="23" spans="1:9" ht="12.75">
      <c r="A23" s="10">
        <v>1</v>
      </c>
      <c r="B23" s="361" t="s">
        <v>23</v>
      </c>
      <c r="C23" s="361"/>
      <c r="D23" s="361"/>
      <c r="E23" s="361"/>
      <c r="F23" s="361"/>
      <c r="G23" s="361"/>
      <c r="H23" s="361"/>
      <c r="I23" s="27" t="s">
        <v>1</v>
      </c>
    </row>
    <row r="24" spans="1:9" ht="12.75">
      <c r="A24" s="11" t="s">
        <v>9</v>
      </c>
      <c r="B24" s="340" t="s">
        <v>54</v>
      </c>
      <c r="C24" s="340"/>
      <c r="D24" s="340"/>
      <c r="E24" s="340"/>
      <c r="F24" s="340"/>
      <c r="G24" s="340"/>
      <c r="H24" s="340"/>
      <c r="I24" s="43">
        <f>F17</f>
        <v>0</v>
      </c>
    </row>
    <row r="25" spans="1:9" ht="12.75">
      <c r="A25" s="11" t="s">
        <v>10</v>
      </c>
      <c r="B25" s="340" t="s">
        <v>29</v>
      </c>
      <c r="C25" s="340"/>
      <c r="D25" s="340"/>
      <c r="E25" s="340"/>
      <c r="F25" s="340"/>
      <c r="G25" s="340"/>
      <c r="H25" s="340"/>
      <c r="I25" s="43"/>
    </row>
    <row r="26" spans="1:10" ht="12.75">
      <c r="A26" s="11" t="s">
        <v>11</v>
      </c>
      <c r="B26" s="340" t="s">
        <v>30</v>
      </c>
      <c r="C26" s="340"/>
      <c r="D26" s="340"/>
      <c r="E26" s="340"/>
      <c r="F26" s="340"/>
      <c r="G26" s="340"/>
      <c r="H26" s="340"/>
      <c r="I26" s="278">
        <f>880*0.2</f>
        <v>176</v>
      </c>
      <c r="J26" s="95"/>
    </row>
    <row r="27" spans="1:9" ht="12.75">
      <c r="A27" s="12" t="s">
        <v>13</v>
      </c>
      <c r="B27" s="340" t="s">
        <v>31</v>
      </c>
      <c r="C27" s="340"/>
      <c r="D27" s="340"/>
      <c r="E27" s="340"/>
      <c r="F27" s="340"/>
      <c r="G27" s="340"/>
      <c r="H27" s="340"/>
      <c r="I27" s="43"/>
    </row>
    <row r="28" spans="1:9" ht="12.75">
      <c r="A28" s="12" t="s">
        <v>26</v>
      </c>
      <c r="B28" s="341" t="s">
        <v>32</v>
      </c>
      <c r="C28" s="342"/>
      <c r="D28" s="342"/>
      <c r="E28" s="342"/>
      <c r="F28" s="342"/>
      <c r="G28" s="342"/>
      <c r="H28" s="343"/>
      <c r="I28" s="43"/>
    </row>
    <row r="29" spans="1:9" ht="12.75">
      <c r="A29" s="12" t="s">
        <v>25</v>
      </c>
      <c r="B29" s="341" t="s">
        <v>33</v>
      </c>
      <c r="C29" s="342"/>
      <c r="D29" s="342"/>
      <c r="E29" s="342"/>
      <c r="F29" s="342"/>
      <c r="G29" s="342"/>
      <c r="H29" s="343"/>
      <c r="I29" s="43"/>
    </row>
    <row r="30" spans="1:9" ht="12.75">
      <c r="A30" s="12" t="s">
        <v>27</v>
      </c>
      <c r="B30" s="341" t="s">
        <v>34</v>
      </c>
      <c r="C30" s="342"/>
      <c r="D30" s="342"/>
      <c r="E30" s="342"/>
      <c r="F30" s="342"/>
      <c r="G30" s="342"/>
      <c r="H30" s="343"/>
      <c r="I30" s="43"/>
    </row>
    <row r="31" spans="1:9" ht="12.75">
      <c r="A31" s="12" t="s">
        <v>28</v>
      </c>
      <c r="B31" s="340" t="s">
        <v>7</v>
      </c>
      <c r="C31" s="340"/>
      <c r="D31" s="340"/>
      <c r="E31" s="340"/>
      <c r="F31" s="340"/>
      <c r="G31" s="340"/>
      <c r="H31" s="340"/>
      <c r="I31" s="43"/>
    </row>
    <row r="32" spans="1:9" ht="13.5" thickBot="1">
      <c r="A32" s="345" t="s">
        <v>24</v>
      </c>
      <c r="B32" s="346"/>
      <c r="C32" s="346"/>
      <c r="D32" s="346"/>
      <c r="E32" s="346"/>
      <c r="F32" s="346"/>
      <c r="G32" s="346"/>
      <c r="H32" s="347"/>
      <c r="I32" s="44">
        <f>SUM(I24:I31)</f>
        <v>176</v>
      </c>
    </row>
    <row r="33" spans="1:9" ht="12.75">
      <c r="A33" s="25"/>
      <c r="B33" s="60"/>
      <c r="C33" s="60"/>
      <c r="D33" s="60"/>
      <c r="E33" s="60"/>
      <c r="F33" s="60"/>
      <c r="G33" s="60"/>
      <c r="H33" s="60"/>
      <c r="I33" s="13"/>
    </row>
    <row r="34" spans="1:9" ht="13.5" thickBot="1">
      <c r="A34" s="348" t="s">
        <v>37</v>
      </c>
      <c r="B34" s="348"/>
      <c r="C34" s="348"/>
      <c r="D34" s="348"/>
      <c r="E34" s="348"/>
      <c r="F34" s="348"/>
      <c r="G34" s="348"/>
      <c r="H34" s="348"/>
      <c r="I34" s="348"/>
    </row>
    <row r="35" spans="1:9" ht="13.5" hidden="1" thickBo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2.75">
      <c r="A36" s="10">
        <v>2</v>
      </c>
      <c r="B36" s="354" t="s">
        <v>38</v>
      </c>
      <c r="C36" s="355"/>
      <c r="D36" s="355"/>
      <c r="E36" s="355"/>
      <c r="F36" s="355"/>
      <c r="G36" s="355"/>
      <c r="H36" s="356"/>
      <c r="I36" s="27" t="s">
        <v>1</v>
      </c>
    </row>
    <row r="37" spans="1:9" ht="12.75">
      <c r="A37" s="11" t="s">
        <v>9</v>
      </c>
      <c r="B37" s="339" t="s">
        <v>39</v>
      </c>
      <c r="C37" s="339"/>
      <c r="D37" s="339"/>
      <c r="E37" s="339"/>
      <c r="F37" s="339"/>
      <c r="G37" s="339"/>
      <c r="H37" s="339"/>
      <c r="I37" s="272"/>
    </row>
    <row r="38" spans="1:9" ht="12.75">
      <c r="A38" s="11" t="s">
        <v>10</v>
      </c>
      <c r="B38" s="339" t="s">
        <v>40</v>
      </c>
      <c r="C38" s="339"/>
      <c r="D38" s="339"/>
      <c r="E38" s="339"/>
      <c r="F38" s="339"/>
      <c r="G38" s="339"/>
      <c r="H38" s="339"/>
      <c r="I38" s="64">
        <f>INSUMOS!B19</f>
        <v>0</v>
      </c>
    </row>
    <row r="39" spans="1:9" ht="12.75">
      <c r="A39" s="11" t="s">
        <v>11</v>
      </c>
      <c r="B39" s="339" t="s">
        <v>41</v>
      </c>
      <c r="C39" s="339"/>
      <c r="D39" s="339"/>
      <c r="E39" s="339"/>
      <c r="F39" s="339"/>
      <c r="G39" s="339"/>
      <c r="H39" s="339"/>
      <c r="I39" s="41"/>
    </row>
    <row r="40" spans="1:9" ht="12.75">
      <c r="A40" s="11" t="s">
        <v>13</v>
      </c>
      <c r="B40" s="339" t="s">
        <v>55</v>
      </c>
      <c r="C40" s="339"/>
      <c r="D40" s="339"/>
      <c r="E40" s="339"/>
      <c r="F40" s="339"/>
      <c r="G40" s="339"/>
      <c r="H40" s="339"/>
      <c r="I40" s="41"/>
    </row>
    <row r="41" spans="1:9" ht="12.75">
      <c r="A41" s="11" t="s">
        <v>26</v>
      </c>
      <c r="B41" s="339" t="s">
        <v>42</v>
      </c>
      <c r="C41" s="339"/>
      <c r="D41" s="339"/>
      <c r="E41" s="339"/>
      <c r="F41" s="339"/>
      <c r="G41" s="339"/>
      <c r="H41" s="339"/>
      <c r="I41" s="41"/>
    </row>
    <row r="42" spans="1:9" ht="12.75">
      <c r="A42" s="11" t="s">
        <v>25</v>
      </c>
      <c r="B42" s="339" t="s">
        <v>7</v>
      </c>
      <c r="C42" s="339"/>
      <c r="D42" s="339"/>
      <c r="E42" s="339"/>
      <c r="F42" s="339"/>
      <c r="G42" s="339"/>
      <c r="H42" s="339"/>
      <c r="I42" s="41"/>
    </row>
    <row r="43" spans="1:9" ht="13.5" thickBot="1">
      <c r="A43" s="365" t="s">
        <v>36</v>
      </c>
      <c r="B43" s="366"/>
      <c r="C43" s="366"/>
      <c r="D43" s="366"/>
      <c r="E43" s="366"/>
      <c r="F43" s="366"/>
      <c r="G43" s="366"/>
      <c r="H43" s="367"/>
      <c r="I43" s="42">
        <f>SUM(I37:I42)</f>
        <v>0</v>
      </c>
    </row>
    <row r="44" spans="1:9" ht="12.75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3.5" thickBot="1">
      <c r="A45" s="348" t="s">
        <v>43</v>
      </c>
      <c r="B45" s="348"/>
      <c r="C45" s="348"/>
      <c r="D45" s="348"/>
      <c r="E45" s="348"/>
      <c r="F45" s="348"/>
      <c r="G45" s="348"/>
      <c r="H45" s="348"/>
      <c r="I45" s="348"/>
    </row>
    <row r="46" spans="1:9" ht="13.5" hidden="1" thickBo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2.75">
      <c r="A47" s="10">
        <v>3</v>
      </c>
      <c r="B47" s="344" t="s">
        <v>44</v>
      </c>
      <c r="C47" s="344"/>
      <c r="D47" s="344"/>
      <c r="E47" s="344"/>
      <c r="F47" s="344"/>
      <c r="G47" s="344"/>
      <c r="H47" s="344"/>
      <c r="I47" s="28" t="s">
        <v>1</v>
      </c>
    </row>
    <row r="48" spans="1:9" ht="12.75">
      <c r="A48" s="11" t="s">
        <v>9</v>
      </c>
      <c r="B48" s="339" t="s">
        <v>45</v>
      </c>
      <c r="C48" s="339"/>
      <c r="D48" s="339"/>
      <c r="E48" s="339"/>
      <c r="F48" s="339"/>
      <c r="G48" s="339"/>
      <c r="H48" s="339"/>
      <c r="I48" s="272">
        <f>UNIFORME!E19</f>
        <v>0</v>
      </c>
    </row>
    <row r="49" spans="1:9" ht="12.75">
      <c r="A49" s="11" t="s">
        <v>10</v>
      </c>
      <c r="B49" s="339" t="s">
        <v>126</v>
      </c>
      <c r="C49" s="339"/>
      <c r="D49" s="339"/>
      <c r="E49" s="339"/>
      <c r="F49" s="339"/>
      <c r="G49" s="339"/>
      <c r="H49" s="339"/>
      <c r="I49" s="272">
        <f>'MAT LIM'!G66</f>
        <v>0</v>
      </c>
    </row>
    <row r="50" spans="1:9" ht="12.75">
      <c r="A50" s="11" t="s">
        <v>11</v>
      </c>
      <c r="B50" s="339" t="s">
        <v>124</v>
      </c>
      <c r="C50" s="339"/>
      <c r="D50" s="339"/>
      <c r="E50" s="339"/>
      <c r="F50" s="339"/>
      <c r="G50" s="339"/>
      <c r="H50" s="339"/>
      <c r="I50" s="272">
        <f>'EQUIP. FERR'!F37</f>
        <v>0</v>
      </c>
    </row>
    <row r="51" spans="1:9" ht="12.75">
      <c r="A51" s="11" t="s">
        <v>13</v>
      </c>
      <c r="B51" s="357" t="s">
        <v>127</v>
      </c>
      <c r="C51" s="358"/>
      <c r="D51" s="358"/>
      <c r="E51" s="358"/>
      <c r="F51" s="358"/>
      <c r="G51" s="358"/>
      <c r="H51" s="359"/>
      <c r="I51" s="272">
        <f>EPI!G31</f>
        <v>0</v>
      </c>
    </row>
    <row r="52" spans="1:9" ht="12.75">
      <c r="A52" s="11" t="s">
        <v>26</v>
      </c>
      <c r="B52" s="339" t="s">
        <v>7</v>
      </c>
      <c r="C52" s="339"/>
      <c r="D52" s="339"/>
      <c r="E52" s="339"/>
      <c r="F52" s="339"/>
      <c r="G52" s="339"/>
      <c r="H52" s="339"/>
      <c r="I52" s="272"/>
    </row>
    <row r="53" spans="1:9" ht="13.5" thickBot="1">
      <c r="A53" s="368" t="s">
        <v>46</v>
      </c>
      <c r="B53" s="369"/>
      <c r="C53" s="369"/>
      <c r="D53" s="369"/>
      <c r="E53" s="369"/>
      <c r="F53" s="369"/>
      <c r="G53" s="369"/>
      <c r="H53" s="370"/>
      <c r="I53" s="42">
        <f>SUM(I48:I52)</f>
        <v>0</v>
      </c>
    </row>
    <row r="54" spans="1:9" ht="12.75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2.75">
      <c r="A55" s="348" t="s">
        <v>47</v>
      </c>
      <c r="B55" s="348"/>
      <c r="C55" s="348"/>
      <c r="D55" s="348"/>
      <c r="E55" s="348"/>
      <c r="F55" s="348"/>
      <c r="G55" s="348"/>
      <c r="H55" s="348"/>
      <c r="I55" s="348"/>
    </row>
    <row r="56" spans="1:9" ht="0.7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2.75">
      <c r="A57" s="348" t="s">
        <v>57</v>
      </c>
      <c r="B57" s="348"/>
      <c r="C57" s="348"/>
      <c r="D57" s="348"/>
      <c r="E57" s="348"/>
      <c r="F57" s="348"/>
      <c r="G57" s="348"/>
      <c r="H57" s="348"/>
      <c r="I57" s="348"/>
    </row>
    <row r="58" spans="1:9" ht="1.5" customHeight="1" thickBo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2.75">
      <c r="A59" s="10" t="s">
        <v>48</v>
      </c>
      <c r="B59" s="354" t="s">
        <v>49</v>
      </c>
      <c r="C59" s="355"/>
      <c r="D59" s="355"/>
      <c r="E59" s="355"/>
      <c r="F59" s="355"/>
      <c r="G59" s="355"/>
      <c r="H59" s="62" t="s">
        <v>0</v>
      </c>
      <c r="I59" s="28" t="s">
        <v>1</v>
      </c>
    </row>
    <row r="60" spans="1:9" ht="12.75">
      <c r="A60" s="11" t="s">
        <v>9</v>
      </c>
      <c r="B60" s="317" t="s">
        <v>5</v>
      </c>
      <c r="C60" s="318"/>
      <c r="D60" s="318"/>
      <c r="E60" s="318"/>
      <c r="F60" s="318"/>
      <c r="G60" s="318"/>
      <c r="H60" s="2">
        <v>0.2</v>
      </c>
      <c r="I60" s="45">
        <f>$I$32*H60</f>
        <v>35.2</v>
      </c>
    </row>
    <row r="61" spans="1:9" ht="12.75">
      <c r="A61" s="11" t="s">
        <v>10</v>
      </c>
      <c r="B61" s="317" t="s">
        <v>50</v>
      </c>
      <c r="C61" s="318"/>
      <c r="D61" s="318"/>
      <c r="E61" s="318"/>
      <c r="F61" s="318"/>
      <c r="G61" s="318"/>
      <c r="H61" s="2">
        <v>0.015</v>
      </c>
      <c r="I61" s="45">
        <f aca="true" t="shared" si="0" ref="I61:I68">$I$32*H61</f>
        <v>2.64</v>
      </c>
    </row>
    <row r="62" spans="1:9" ht="12.75">
      <c r="A62" s="11" t="s">
        <v>11</v>
      </c>
      <c r="B62" s="317" t="s">
        <v>52</v>
      </c>
      <c r="C62" s="318"/>
      <c r="D62" s="318"/>
      <c r="E62" s="318"/>
      <c r="F62" s="318"/>
      <c r="G62" s="318"/>
      <c r="H62" s="2">
        <v>0.01</v>
      </c>
      <c r="I62" s="45">
        <f t="shared" si="0"/>
        <v>1.76</v>
      </c>
    </row>
    <row r="63" spans="1:9" ht="12.75">
      <c r="A63" s="12" t="s">
        <v>13</v>
      </c>
      <c r="B63" s="317" t="s">
        <v>53</v>
      </c>
      <c r="C63" s="318"/>
      <c r="D63" s="318"/>
      <c r="E63" s="318"/>
      <c r="F63" s="318"/>
      <c r="G63" s="318"/>
      <c r="H63" s="2">
        <v>0.002</v>
      </c>
      <c r="I63" s="45">
        <f t="shared" si="0"/>
        <v>0.35</v>
      </c>
    </row>
    <row r="64" spans="1:9" ht="12.75">
      <c r="A64" s="12" t="s">
        <v>26</v>
      </c>
      <c r="B64" s="317" t="s">
        <v>72</v>
      </c>
      <c r="C64" s="318"/>
      <c r="D64" s="318"/>
      <c r="E64" s="318"/>
      <c r="F64" s="318"/>
      <c r="G64" s="318"/>
      <c r="H64" s="2">
        <v>0.025</v>
      </c>
      <c r="I64" s="45">
        <f t="shared" si="0"/>
        <v>4.4</v>
      </c>
    </row>
    <row r="65" spans="1:9" ht="12.75">
      <c r="A65" s="12" t="s">
        <v>25</v>
      </c>
      <c r="B65" s="317" t="s">
        <v>4</v>
      </c>
      <c r="C65" s="318"/>
      <c r="D65" s="318"/>
      <c r="E65" s="318"/>
      <c r="F65" s="318"/>
      <c r="G65" s="318"/>
      <c r="H65" s="2">
        <v>0.08</v>
      </c>
      <c r="I65" s="45">
        <f t="shared" si="0"/>
        <v>14.08</v>
      </c>
    </row>
    <row r="66" spans="1:9" ht="12.75">
      <c r="A66" s="12" t="s">
        <v>27</v>
      </c>
      <c r="B66" s="317" t="s">
        <v>113</v>
      </c>
      <c r="C66" s="318"/>
      <c r="D66" s="318"/>
      <c r="E66" s="318"/>
      <c r="F66" s="318"/>
      <c r="G66" s="318"/>
      <c r="H66" s="276">
        <v>0.03</v>
      </c>
      <c r="I66" s="45">
        <f t="shared" si="0"/>
        <v>5.28</v>
      </c>
    </row>
    <row r="67" spans="1:9" ht="12.75">
      <c r="A67" s="12" t="s">
        <v>28</v>
      </c>
      <c r="B67" s="317" t="s">
        <v>56</v>
      </c>
      <c r="C67" s="318"/>
      <c r="D67" s="318"/>
      <c r="E67" s="318"/>
      <c r="F67" s="318"/>
      <c r="G67" s="318"/>
      <c r="H67" s="3">
        <v>0.006</v>
      </c>
      <c r="I67" s="45">
        <f t="shared" si="0"/>
        <v>1.06</v>
      </c>
    </row>
    <row r="68" spans="1:9" ht="12.75" customHeight="1">
      <c r="A68" s="67" t="s">
        <v>129</v>
      </c>
      <c r="B68" s="72" t="s">
        <v>130</v>
      </c>
      <c r="C68" s="72"/>
      <c r="D68" s="72"/>
      <c r="E68" s="72"/>
      <c r="F68" s="72"/>
      <c r="G68" s="73"/>
      <c r="H68" s="68">
        <v>0</v>
      </c>
      <c r="I68" s="69">
        <f t="shared" si="0"/>
        <v>0</v>
      </c>
    </row>
    <row r="69" spans="1:9" ht="13.5" thickBot="1">
      <c r="A69" s="371" t="s">
        <v>51</v>
      </c>
      <c r="B69" s="372"/>
      <c r="C69" s="372"/>
      <c r="D69" s="372"/>
      <c r="E69" s="372"/>
      <c r="F69" s="372"/>
      <c r="G69" s="373"/>
      <c r="H69" s="1">
        <f>SUM(H60:H68)</f>
        <v>0.368</v>
      </c>
      <c r="I69" s="44">
        <f>SUM(I60:I68)</f>
        <v>64.77</v>
      </c>
    </row>
    <row r="70" spans="1:9" ht="12.75">
      <c r="A70" s="25"/>
      <c r="B70" s="362"/>
      <c r="C70" s="362"/>
      <c r="D70" s="362"/>
      <c r="E70" s="362"/>
      <c r="F70" s="362"/>
      <c r="G70" s="362"/>
      <c r="H70" s="14"/>
      <c r="I70" s="4"/>
    </row>
    <row r="71" spans="1:9" ht="13.5" thickBot="1">
      <c r="A71" s="348" t="s">
        <v>58</v>
      </c>
      <c r="B71" s="348"/>
      <c r="C71" s="348"/>
      <c r="D71" s="348"/>
      <c r="E71" s="348"/>
      <c r="F71" s="348"/>
      <c r="G71" s="348"/>
      <c r="H71" s="348"/>
      <c r="I71" s="348"/>
    </row>
    <row r="72" spans="1:9" ht="13.5" hidden="1" thickBot="1">
      <c r="A72" s="25"/>
      <c r="B72" s="363"/>
      <c r="C72" s="364"/>
      <c r="D72" s="364"/>
      <c r="E72" s="364"/>
      <c r="F72" s="364"/>
      <c r="G72" s="364"/>
      <c r="H72" s="14"/>
      <c r="I72" s="4"/>
    </row>
    <row r="73" spans="1:9" ht="12.75">
      <c r="A73" s="10" t="s">
        <v>59</v>
      </c>
      <c r="B73" s="381" t="s">
        <v>60</v>
      </c>
      <c r="C73" s="381"/>
      <c r="D73" s="381"/>
      <c r="E73" s="381"/>
      <c r="F73" s="381"/>
      <c r="G73" s="381"/>
      <c r="H73" s="17" t="s">
        <v>0</v>
      </c>
      <c r="I73" s="18" t="s">
        <v>1</v>
      </c>
    </row>
    <row r="74" spans="1:9" ht="12.75">
      <c r="A74" s="29" t="s">
        <v>9</v>
      </c>
      <c r="B74" s="382" t="s">
        <v>61</v>
      </c>
      <c r="C74" s="383"/>
      <c r="D74" s="383"/>
      <c r="E74" s="383"/>
      <c r="F74" s="383"/>
      <c r="G74" s="383"/>
      <c r="H74" s="75">
        <v>0.0909</v>
      </c>
      <c r="I74" s="98">
        <f>$I$32*H74</f>
        <v>16</v>
      </c>
    </row>
    <row r="75" spans="1:9" ht="12.75">
      <c r="A75" s="30" t="s">
        <v>10</v>
      </c>
      <c r="B75" s="317" t="s">
        <v>110</v>
      </c>
      <c r="C75" s="377"/>
      <c r="D75" s="377"/>
      <c r="E75" s="377"/>
      <c r="F75" s="377"/>
      <c r="G75" s="377"/>
      <c r="H75" s="2">
        <v>0.0303</v>
      </c>
      <c r="I75" s="98">
        <f>$I$32*H75</f>
        <v>5.33</v>
      </c>
    </row>
    <row r="76" spans="1:9" ht="12.75">
      <c r="A76" s="374" t="s">
        <v>62</v>
      </c>
      <c r="B76" s="375"/>
      <c r="C76" s="375"/>
      <c r="D76" s="375"/>
      <c r="E76" s="375"/>
      <c r="F76" s="375"/>
      <c r="G76" s="376"/>
      <c r="H76" s="99">
        <f>H74+H75</f>
        <v>0.1212</v>
      </c>
      <c r="I76" s="100">
        <f>SUM(I74:I75)</f>
        <v>21.33</v>
      </c>
    </row>
    <row r="77" spans="1:9" ht="12.75">
      <c r="A77" s="30" t="s">
        <v>11</v>
      </c>
      <c r="B77" s="317" t="s">
        <v>63</v>
      </c>
      <c r="C77" s="377"/>
      <c r="D77" s="377"/>
      <c r="E77" s="377"/>
      <c r="F77" s="377"/>
      <c r="G77" s="377"/>
      <c r="H77" s="99">
        <v>0.0446</v>
      </c>
      <c r="I77" s="100">
        <f>I76*H69</f>
        <v>7.85</v>
      </c>
    </row>
    <row r="78" spans="1:9" ht="13.5" thickBot="1">
      <c r="A78" s="371" t="s">
        <v>68</v>
      </c>
      <c r="B78" s="372"/>
      <c r="C78" s="372"/>
      <c r="D78" s="372"/>
      <c r="E78" s="372"/>
      <c r="F78" s="372"/>
      <c r="G78" s="373"/>
      <c r="H78" s="213">
        <f>SUM(H76:H77)</f>
        <v>0.1658</v>
      </c>
      <c r="I78" s="101">
        <f>SUM(I76:I77)</f>
        <v>29.18</v>
      </c>
    </row>
    <row r="79" spans="1:9" ht="12.75">
      <c r="A79" s="26"/>
      <c r="B79" s="58"/>
      <c r="C79" s="25"/>
      <c r="D79" s="25"/>
      <c r="E79" s="25"/>
      <c r="F79" s="25"/>
      <c r="G79" s="25"/>
      <c r="H79" s="14"/>
      <c r="I79" s="4"/>
    </row>
    <row r="80" spans="1:9" ht="11.25" customHeight="1" thickBot="1">
      <c r="A80" s="338" t="s">
        <v>64</v>
      </c>
      <c r="B80" s="338"/>
      <c r="C80" s="338"/>
      <c r="D80" s="338"/>
      <c r="E80" s="338"/>
      <c r="F80" s="338"/>
      <c r="G80" s="338"/>
      <c r="H80" s="338"/>
      <c r="I80" s="338"/>
    </row>
    <row r="81" spans="1:9" ht="13.5" hidden="1" thickBot="1">
      <c r="A81" s="20"/>
      <c r="B81" s="364"/>
      <c r="C81" s="364"/>
      <c r="D81" s="364"/>
      <c r="E81" s="364"/>
      <c r="F81" s="364"/>
      <c r="G81" s="364"/>
      <c r="H81" s="15"/>
      <c r="I81" s="13"/>
    </row>
    <row r="82" spans="1:9" ht="12.75">
      <c r="A82" s="10" t="s">
        <v>65</v>
      </c>
      <c r="B82" s="378" t="s">
        <v>66</v>
      </c>
      <c r="C82" s="379"/>
      <c r="D82" s="379"/>
      <c r="E82" s="379"/>
      <c r="F82" s="379"/>
      <c r="G82" s="380"/>
      <c r="H82" s="31" t="s">
        <v>0</v>
      </c>
      <c r="I82" s="18" t="s">
        <v>1</v>
      </c>
    </row>
    <row r="83" spans="1:9" ht="12.75">
      <c r="A83" s="12" t="s">
        <v>9</v>
      </c>
      <c r="B83" s="317" t="s">
        <v>112</v>
      </c>
      <c r="C83" s="318"/>
      <c r="D83" s="318"/>
      <c r="E83" s="318"/>
      <c r="F83" s="318"/>
      <c r="G83" s="318"/>
      <c r="H83" s="65">
        <v>0.0003</v>
      </c>
      <c r="I83" s="45">
        <f>I32*H83</f>
        <v>0.05</v>
      </c>
    </row>
    <row r="84" spans="1:9" ht="12.75">
      <c r="A84" s="12" t="s">
        <v>10</v>
      </c>
      <c r="B84" s="317" t="s">
        <v>67</v>
      </c>
      <c r="C84" s="318"/>
      <c r="D84" s="318"/>
      <c r="E84" s="318"/>
      <c r="F84" s="318"/>
      <c r="G84" s="318"/>
      <c r="H84" s="3">
        <v>0.0001</v>
      </c>
      <c r="I84" s="45">
        <f>I83*H69</f>
        <v>0.02</v>
      </c>
    </row>
    <row r="85" spans="1:9" ht="13.5" thickBot="1">
      <c r="A85" s="371" t="s">
        <v>69</v>
      </c>
      <c r="B85" s="372"/>
      <c r="C85" s="372"/>
      <c r="D85" s="372"/>
      <c r="E85" s="372"/>
      <c r="F85" s="372"/>
      <c r="G85" s="373"/>
      <c r="H85" s="1">
        <f>SUM(H83:H84)</f>
        <v>0.0004</v>
      </c>
      <c r="I85" s="44">
        <f>SUM(I83:I84)</f>
        <v>0.07</v>
      </c>
    </row>
    <row r="86" spans="1:9" ht="12.75">
      <c r="A86" s="20"/>
      <c r="B86" s="364"/>
      <c r="C86" s="364"/>
      <c r="D86" s="364"/>
      <c r="E86" s="364"/>
      <c r="F86" s="364"/>
      <c r="G86" s="364"/>
      <c r="H86" s="14"/>
      <c r="I86" s="4"/>
    </row>
    <row r="87" spans="1:9" ht="12.75" customHeight="1" thickBot="1">
      <c r="A87" s="338" t="s">
        <v>79</v>
      </c>
      <c r="B87" s="338"/>
      <c r="C87" s="338"/>
      <c r="D87" s="338"/>
      <c r="E87" s="338"/>
      <c r="F87" s="338"/>
      <c r="G87" s="338"/>
      <c r="H87" s="338"/>
      <c r="I87" s="338"/>
    </row>
    <row r="88" spans="1:9" ht="13.5" hidden="1" thickBot="1">
      <c r="A88" s="20"/>
      <c r="B88" s="362"/>
      <c r="C88" s="362"/>
      <c r="D88" s="362"/>
      <c r="E88" s="362"/>
      <c r="F88" s="362"/>
      <c r="G88" s="362"/>
      <c r="H88" s="32"/>
      <c r="I88" s="4"/>
    </row>
    <row r="89" spans="1:9" ht="12.75">
      <c r="A89" s="10" t="s">
        <v>70</v>
      </c>
      <c r="B89" s="381" t="s">
        <v>71</v>
      </c>
      <c r="C89" s="381"/>
      <c r="D89" s="381"/>
      <c r="E89" s="381"/>
      <c r="F89" s="381"/>
      <c r="G89" s="381"/>
      <c r="H89" s="17" t="s">
        <v>0</v>
      </c>
      <c r="I89" s="18" t="s">
        <v>1</v>
      </c>
    </row>
    <row r="90" spans="1:9" ht="12.75" customHeight="1">
      <c r="A90" s="11" t="s">
        <v>9</v>
      </c>
      <c r="B90" s="384" t="s">
        <v>73</v>
      </c>
      <c r="C90" s="384"/>
      <c r="D90" s="384"/>
      <c r="E90" s="384"/>
      <c r="F90" s="384"/>
      <c r="G90" s="385"/>
      <c r="H90" s="81">
        <v>0.0042</v>
      </c>
      <c r="I90" s="70">
        <f aca="true" t="shared" si="1" ref="I90:I95">$I$32*H90</f>
        <v>0.74</v>
      </c>
    </row>
    <row r="91" spans="1:9" ht="12.75" customHeight="1">
      <c r="A91" s="11" t="s">
        <v>10</v>
      </c>
      <c r="B91" s="384" t="s">
        <v>74</v>
      </c>
      <c r="C91" s="384"/>
      <c r="D91" s="384"/>
      <c r="E91" s="384"/>
      <c r="F91" s="384"/>
      <c r="G91" s="385"/>
      <c r="H91" s="81">
        <v>0.0003</v>
      </c>
      <c r="I91" s="70">
        <f t="shared" si="1"/>
        <v>0.05</v>
      </c>
    </row>
    <row r="92" spans="1:9" ht="12.75">
      <c r="A92" s="11" t="s">
        <v>11</v>
      </c>
      <c r="B92" s="341" t="s">
        <v>136</v>
      </c>
      <c r="C92" s="342"/>
      <c r="D92" s="342"/>
      <c r="E92" s="342"/>
      <c r="F92" s="342"/>
      <c r="G92" s="342"/>
      <c r="H92" s="81">
        <v>0.0194</v>
      </c>
      <c r="I92" s="70">
        <f t="shared" si="1"/>
        <v>3.41</v>
      </c>
    </row>
    <row r="93" spans="1:9" ht="12.75" customHeight="1">
      <c r="A93" s="11" t="s">
        <v>13</v>
      </c>
      <c r="B93" s="389" t="s">
        <v>75</v>
      </c>
      <c r="C93" s="390"/>
      <c r="D93" s="390"/>
      <c r="E93" s="390"/>
      <c r="F93" s="390"/>
      <c r="G93" s="391"/>
      <c r="H93" s="81">
        <f>H92*H69</f>
        <v>0.0071</v>
      </c>
      <c r="I93" s="70">
        <f>$I$32*H93</f>
        <v>1.25</v>
      </c>
    </row>
    <row r="94" spans="1:9" ht="12.75">
      <c r="A94" s="11" t="s">
        <v>26</v>
      </c>
      <c r="B94" s="340" t="s">
        <v>76</v>
      </c>
      <c r="C94" s="340"/>
      <c r="D94" s="340"/>
      <c r="E94" s="340"/>
      <c r="F94" s="340"/>
      <c r="G94" s="341"/>
      <c r="H94" s="89">
        <v>0.0001</v>
      </c>
      <c r="I94" s="70">
        <f t="shared" si="1"/>
        <v>0.02</v>
      </c>
    </row>
    <row r="95" spans="1:9" ht="12.75">
      <c r="A95" s="11" t="s">
        <v>25</v>
      </c>
      <c r="B95" s="340" t="s">
        <v>137</v>
      </c>
      <c r="C95" s="340"/>
      <c r="D95" s="340"/>
      <c r="E95" s="340"/>
      <c r="F95" s="340"/>
      <c r="G95" s="341"/>
      <c r="H95" s="89">
        <v>0.0436</v>
      </c>
      <c r="I95" s="70">
        <f t="shared" si="1"/>
        <v>7.67</v>
      </c>
    </row>
    <row r="96" spans="1:9" ht="13.5" thickBot="1">
      <c r="A96" s="371" t="s">
        <v>77</v>
      </c>
      <c r="B96" s="372"/>
      <c r="C96" s="372"/>
      <c r="D96" s="372"/>
      <c r="E96" s="372"/>
      <c r="F96" s="372"/>
      <c r="G96" s="373"/>
      <c r="H96" s="1">
        <f>SUM(H90:H95)</f>
        <v>0.0747</v>
      </c>
      <c r="I96" s="96">
        <f>SUM(I90:I95)</f>
        <v>13.14</v>
      </c>
    </row>
    <row r="97" spans="1:9" ht="12.75">
      <c r="A97" s="20"/>
      <c r="B97" s="386"/>
      <c r="C97" s="386"/>
      <c r="D97" s="386"/>
      <c r="E97" s="386"/>
      <c r="F97" s="386"/>
      <c r="G97" s="386"/>
      <c r="H97" s="14"/>
      <c r="I97" s="4"/>
    </row>
    <row r="98" spans="1:9" ht="12.75">
      <c r="A98" s="338" t="s">
        <v>78</v>
      </c>
      <c r="B98" s="338"/>
      <c r="C98" s="338"/>
      <c r="D98" s="338"/>
      <c r="E98" s="338"/>
      <c r="F98" s="338"/>
      <c r="G98" s="338"/>
      <c r="H98" s="338"/>
      <c r="I98" s="338"/>
    </row>
    <row r="99" spans="1:9" ht="1.5" customHeight="1" thickBot="1">
      <c r="A99" s="20"/>
      <c r="B99" s="387"/>
      <c r="C99" s="388"/>
      <c r="D99" s="388"/>
      <c r="E99" s="388"/>
      <c r="F99" s="388"/>
      <c r="G99" s="388"/>
      <c r="H99" s="14"/>
      <c r="I99" s="16"/>
    </row>
    <row r="100" spans="1:9" ht="12.75">
      <c r="A100" s="10" t="s">
        <v>80</v>
      </c>
      <c r="B100" s="381" t="s">
        <v>81</v>
      </c>
      <c r="C100" s="381"/>
      <c r="D100" s="381"/>
      <c r="E100" s="381"/>
      <c r="F100" s="381"/>
      <c r="G100" s="381"/>
      <c r="H100" s="17" t="s">
        <v>0</v>
      </c>
      <c r="I100" s="18" t="s">
        <v>88</v>
      </c>
    </row>
    <row r="101" spans="1:9" ht="12.75">
      <c r="A101" s="11" t="s">
        <v>9</v>
      </c>
      <c r="B101" s="317" t="s">
        <v>83</v>
      </c>
      <c r="C101" s="317"/>
      <c r="D101" s="317"/>
      <c r="E101" s="317"/>
      <c r="F101" s="317"/>
      <c r="G101" s="317"/>
      <c r="H101" s="86">
        <v>0.0909</v>
      </c>
      <c r="I101" s="87">
        <f aca="true" t="shared" si="2" ref="I101:I106">$I$32*H101</f>
        <v>16</v>
      </c>
    </row>
    <row r="102" spans="1:9" ht="12.75" customHeight="1">
      <c r="A102" s="11" t="s">
        <v>10</v>
      </c>
      <c r="B102" s="317" t="s">
        <v>84</v>
      </c>
      <c r="C102" s="317"/>
      <c r="D102" s="317"/>
      <c r="E102" s="317"/>
      <c r="F102" s="317"/>
      <c r="G102" s="317"/>
      <c r="H102" s="86">
        <v>0.0166</v>
      </c>
      <c r="I102" s="87">
        <f t="shared" si="2"/>
        <v>2.92</v>
      </c>
    </row>
    <row r="103" spans="1:9" ht="12.75">
      <c r="A103" s="11" t="s">
        <v>11</v>
      </c>
      <c r="B103" s="395" t="s">
        <v>85</v>
      </c>
      <c r="C103" s="395"/>
      <c r="D103" s="395"/>
      <c r="E103" s="395"/>
      <c r="F103" s="395"/>
      <c r="G103" s="395"/>
      <c r="H103" s="86">
        <v>0.0002</v>
      </c>
      <c r="I103" s="87">
        <f t="shared" si="2"/>
        <v>0.04</v>
      </c>
    </row>
    <row r="104" spans="1:9" ht="12.75">
      <c r="A104" s="11" t="s">
        <v>13</v>
      </c>
      <c r="B104" s="395" t="s">
        <v>86</v>
      </c>
      <c r="C104" s="395"/>
      <c r="D104" s="395"/>
      <c r="E104" s="395"/>
      <c r="F104" s="395"/>
      <c r="G104" s="395"/>
      <c r="H104" s="86">
        <v>0.0082</v>
      </c>
      <c r="I104" s="87">
        <f t="shared" si="2"/>
        <v>1.44</v>
      </c>
    </row>
    <row r="105" spans="1:9" ht="12.75">
      <c r="A105" s="11" t="s">
        <v>26</v>
      </c>
      <c r="B105" s="395" t="s">
        <v>87</v>
      </c>
      <c r="C105" s="395"/>
      <c r="D105" s="395"/>
      <c r="E105" s="395"/>
      <c r="F105" s="395"/>
      <c r="G105" s="395"/>
      <c r="H105" s="86">
        <v>0.0003</v>
      </c>
      <c r="I105" s="87">
        <f t="shared" si="2"/>
        <v>0.05</v>
      </c>
    </row>
    <row r="106" spans="1:10" ht="12.75">
      <c r="A106" s="11" t="s">
        <v>25</v>
      </c>
      <c r="B106" s="395" t="s">
        <v>7</v>
      </c>
      <c r="C106" s="395"/>
      <c r="D106" s="395"/>
      <c r="E106" s="395"/>
      <c r="F106" s="395"/>
      <c r="G106" s="395"/>
      <c r="H106" s="86">
        <v>0</v>
      </c>
      <c r="I106" s="87">
        <f t="shared" si="2"/>
        <v>0</v>
      </c>
      <c r="J106" s="88"/>
    </row>
    <row r="107" spans="1:9" ht="12.75">
      <c r="A107" s="413" t="s">
        <v>62</v>
      </c>
      <c r="B107" s="414"/>
      <c r="C107" s="414"/>
      <c r="D107" s="414"/>
      <c r="E107" s="414"/>
      <c r="F107" s="414"/>
      <c r="G107" s="415"/>
      <c r="H107" s="86">
        <f>SUM(H101:H106)</f>
        <v>0.1162</v>
      </c>
      <c r="I107" s="93">
        <f>SUM(I101:I106)</f>
        <v>20.45</v>
      </c>
    </row>
    <row r="108" spans="1:9" ht="12.75">
      <c r="A108" s="11" t="s">
        <v>27</v>
      </c>
      <c r="B108" s="395" t="s">
        <v>97</v>
      </c>
      <c r="C108" s="395"/>
      <c r="D108" s="395"/>
      <c r="E108" s="395"/>
      <c r="F108" s="395"/>
      <c r="G108" s="395"/>
      <c r="H108" s="86">
        <v>0.0427</v>
      </c>
      <c r="I108" s="93">
        <f>I107*H69</f>
        <v>7.53</v>
      </c>
    </row>
    <row r="109" spans="1:9" ht="13.5" thickBot="1">
      <c r="A109" s="345" t="s">
        <v>82</v>
      </c>
      <c r="B109" s="346"/>
      <c r="C109" s="346"/>
      <c r="D109" s="346"/>
      <c r="E109" s="346"/>
      <c r="F109" s="346"/>
      <c r="G109" s="347"/>
      <c r="H109" s="212">
        <f>SUM(H107:H108)</f>
        <v>0.1589</v>
      </c>
      <c r="I109" s="94">
        <f>SUM(I107:I108)</f>
        <v>27.98</v>
      </c>
    </row>
    <row r="110" spans="1:9" ht="12.75">
      <c r="A110" s="20"/>
      <c r="B110" s="338"/>
      <c r="C110" s="338"/>
      <c r="D110" s="338"/>
      <c r="E110" s="338"/>
      <c r="F110" s="338"/>
      <c r="G110" s="338"/>
      <c r="H110" s="15"/>
      <c r="I110" s="13"/>
    </row>
    <row r="111" spans="1:9" ht="12.75" customHeight="1" thickBot="1">
      <c r="A111" s="397" t="s">
        <v>89</v>
      </c>
      <c r="B111" s="397"/>
      <c r="C111" s="397"/>
      <c r="D111" s="397"/>
      <c r="E111" s="397"/>
      <c r="F111" s="397"/>
      <c r="G111" s="397"/>
      <c r="H111" s="397"/>
      <c r="I111" s="397"/>
    </row>
    <row r="112" spans="1:9" ht="13.5" hidden="1" thickBot="1">
      <c r="A112" s="20"/>
      <c r="B112" s="338"/>
      <c r="C112" s="338"/>
      <c r="D112" s="338"/>
      <c r="E112" s="338"/>
      <c r="F112" s="338"/>
      <c r="G112" s="338"/>
      <c r="H112" s="32"/>
      <c r="I112" s="32"/>
    </row>
    <row r="113" spans="1:9" ht="12.75">
      <c r="A113" s="10">
        <v>4</v>
      </c>
      <c r="B113" s="361" t="s">
        <v>90</v>
      </c>
      <c r="C113" s="361"/>
      <c r="D113" s="361"/>
      <c r="E113" s="361"/>
      <c r="F113" s="361"/>
      <c r="G113" s="361"/>
      <c r="H113" s="361"/>
      <c r="I113" s="18" t="s">
        <v>1</v>
      </c>
    </row>
    <row r="114" spans="1:9" ht="12.75">
      <c r="A114" s="11" t="s">
        <v>48</v>
      </c>
      <c r="B114" s="395" t="s">
        <v>49</v>
      </c>
      <c r="C114" s="395"/>
      <c r="D114" s="395"/>
      <c r="E114" s="395"/>
      <c r="F114" s="395"/>
      <c r="G114" s="395"/>
      <c r="H114" s="395"/>
      <c r="I114" s="19">
        <f>I69</f>
        <v>64.77</v>
      </c>
    </row>
    <row r="115" spans="1:9" ht="12.75">
      <c r="A115" s="11" t="s">
        <v>91</v>
      </c>
      <c r="B115" s="395" t="s">
        <v>60</v>
      </c>
      <c r="C115" s="395"/>
      <c r="D115" s="395"/>
      <c r="E115" s="395"/>
      <c r="F115" s="395"/>
      <c r="G115" s="395"/>
      <c r="H115" s="395"/>
      <c r="I115" s="19">
        <f>I78</f>
        <v>29.18</v>
      </c>
    </row>
    <row r="116" spans="1:9" ht="12.75">
      <c r="A116" s="11" t="s">
        <v>92</v>
      </c>
      <c r="B116" s="395" t="s">
        <v>66</v>
      </c>
      <c r="C116" s="395"/>
      <c r="D116" s="395"/>
      <c r="E116" s="395"/>
      <c r="F116" s="395"/>
      <c r="G116" s="395"/>
      <c r="H116" s="395"/>
      <c r="I116" s="19">
        <f>I85</f>
        <v>0.07</v>
      </c>
    </row>
    <row r="117" spans="1:9" ht="12.75">
      <c r="A117" s="11" t="s">
        <v>70</v>
      </c>
      <c r="B117" s="395" t="s">
        <v>71</v>
      </c>
      <c r="C117" s="395"/>
      <c r="D117" s="395"/>
      <c r="E117" s="395"/>
      <c r="F117" s="395"/>
      <c r="G117" s="395"/>
      <c r="H117" s="395"/>
      <c r="I117" s="19">
        <f>I96</f>
        <v>13.14</v>
      </c>
    </row>
    <row r="118" spans="1:9" ht="12.75">
      <c r="A118" s="11" t="s">
        <v>93</v>
      </c>
      <c r="B118" s="317" t="s">
        <v>81</v>
      </c>
      <c r="C118" s="317"/>
      <c r="D118" s="317"/>
      <c r="E118" s="317"/>
      <c r="F118" s="317"/>
      <c r="G118" s="317"/>
      <c r="H118" s="317"/>
      <c r="I118" s="6">
        <f>I109</f>
        <v>27.98</v>
      </c>
    </row>
    <row r="119" spans="1:9" ht="12.75">
      <c r="A119" s="11" t="s">
        <v>94</v>
      </c>
      <c r="B119" s="396" t="s">
        <v>7</v>
      </c>
      <c r="C119" s="396"/>
      <c r="D119" s="396"/>
      <c r="E119" s="396"/>
      <c r="F119" s="396"/>
      <c r="G119" s="396"/>
      <c r="H119" s="396"/>
      <c r="I119" s="51"/>
    </row>
    <row r="120" spans="1:9" ht="13.5" thickBot="1">
      <c r="A120" s="401" t="s">
        <v>95</v>
      </c>
      <c r="B120" s="402"/>
      <c r="C120" s="402"/>
      <c r="D120" s="402"/>
      <c r="E120" s="402"/>
      <c r="F120" s="402"/>
      <c r="G120" s="402"/>
      <c r="H120" s="403"/>
      <c r="I120" s="48">
        <f>SUM(I114:I119)</f>
        <v>135.14</v>
      </c>
    </row>
    <row r="121" spans="1:9" ht="12.75">
      <c r="A121" s="20"/>
      <c r="B121" s="25"/>
      <c r="C121" s="25"/>
      <c r="D121" s="25"/>
      <c r="E121" s="25"/>
      <c r="F121" s="25"/>
      <c r="G121" s="25"/>
      <c r="H121" s="25"/>
      <c r="I121" s="25"/>
    </row>
    <row r="122" spans="1:9" ht="12.75">
      <c r="A122" s="397" t="s">
        <v>100</v>
      </c>
      <c r="B122" s="397"/>
      <c r="C122" s="397"/>
      <c r="D122" s="397"/>
      <c r="E122" s="397"/>
      <c r="F122" s="397"/>
      <c r="G122" s="397"/>
      <c r="H122" s="397"/>
      <c r="I122" s="397"/>
    </row>
    <row r="123" spans="1:9" ht="1.5" customHeight="1" thickBot="1">
      <c r="A123" s="20"/>
      <c r="B123" s="33"/>
      <c r="C123" s="33"/>
      <c r="D123" s="33"/>
      <c r="E123" s="33"/>
      <c r="F123" s="33"/>
      <c r="G123" s="33"/>
      <c r="H123" s="25"/>
      <c r="I123" s="25"/>
    </row>
    <row r="124" spans="1:9" ht="12.75">
      <c r="A124" s="10">
        <v>5</v>
      </c>
      <c r="B124" s="404" t="s">
        <v>111</v>
      </c>
      <c r="C124" s="405"/>
      <c r="D124" s="405"/>
      <c r="E124" s="405"/>
      <c r="F124" s="405"/>
      <c r="G124" s="406"/>
      <c r="H124" s="34" t="s">
        <v>0</v>
      </c>
      <c r="I124" s="28" t="s">
        <v>1</v>
      </c>
    </row>
    <row r="125" spans="1:9" ht="12.75">
      <c r="A125" s="11" t="s">
        <v>9</v>
      </c>
      <c r="B125" s="407" t="s">
        <v>96</v>
      </c>
      <c r="C125" s="408"/>
      <c r="D125" s="408"/>
      <c r="E125" s="408"/>
      <c r="F125" s="408"/>
      <c r="G125" s="409"/>
      <c r="H125" s="276">
        <v>0</v>
      </c>
      <c r="I125" s="35">
        <f>I141*H125</f>
        <v>0</v>
      </c>
    </row>
    <row r="126" spans="1:9" ht="15">
      <c r="A126" s="36" t="s">
        <v>10</v>
      </c>
      <c r="B126" s="410" t="s">
        <v>3</v>
      </c>
      <c r="C126" s="411"/>
      <c r="D126" s="411"/>
      <c r="E126" s="411"/>
      <c r="F126" s="411"/>
      <c r="G126" s="412"/>
      <c r="H126" s="53">
        <v>0.0865</v>
      </c>
      <c r="I126" s="79">
        <f>((I125+I130+I141)/(1-8.65%))-((I125+I130+I141))</f>
        <v>29.46</v>
      </c>
    </row>
    <row r="127" spans="1:9" ht="15">
      <c r="A127" s="37"/>
      <c r="B127" s="358" t="s">
        <v>134</v>
      </c>
      <c r="C127" s="358"/>
      <c r="D127" s="358"/>
      <c r="E127" s="358"/>
      <c r="F127" s="358"/>
      <c r="G127" s="359"/>
      <c r="H127" s="78">
        <v>0.0065</v>
      </c>
      <c r="I127" s="79">
        <f>(H127*I126)/H126</f>
        <v>2.21</v>
      </c>
    </row>
    <row r="128" spans="1:9" ht="15">
      <c r="A128" s="38"/>
      <c r="B128" s="358" t="s">
        <v>135</v>
      </c>
      <c r="C128" s="358"/>
      <c r="D128" s="358"/>
      <c r="E128" s="358"/>
      <c r="F128" s="358"/>
      <c r="G128" s="359"/>
      <c r="H128" s="78">
        <v>0.03</v>
      </c>
      <c r="I128" s="79">
        <f>(H128*I126)/H126</f>
        <v>10.22</v>
      </c>
    </row>
    <row r="129" spans="1:9" ht="15">
      <c r="A129" s="39"/>
      <c r="B129" s="358" t="s">
        <v>117</v>
      </c>
      <c r="C129" s="358"/>
      <c r="D129" s="358"/>
      <c r="E129" s="358"/>
      <c r="F129" s="358"/>
      <c r="G129" s="359"/>
      <c r="H129" s="78">
        <v>0.05</v>
      </c>
      <c r="I129" s="79">
        <f>(H129*I126)/H126</f>
        <v>17.03</v>
      </c>
    </row>
    <row r="130" spans="1:9" ht="15">
      <c r="A130" s="40" t="s">
        <v>11</v>
      </c>
      <c r="B130" s="398" t="s">
        <v>98</v>
      </c>
      <c r="C130" s="399"/>
      <c r="D130" s="399"/>
      <c r="E130" s="399"/>
      <c r="F130" s="399"/>
      <c r="G130" s="400"/>
      <c r="H130" s="277">
        <v>0</v>
      </c>
      <c r="I130" s="79">
        <f>(I141+I125)*H130</f>
        <v>0</v>
      </c>
    </row>
    <row r="131" spans="1:9" ht="15.75" thickBot="1">
      <c r="A131" s="365" t="s">
        <v>99</v>
      </c>
      <c r="B131" s="366"/>
      <c r="C131" s="366"/>
      <c r="D131" s="366"/>
      <c r="E131" s="366"/>
      <c r="F131" s="366"/>
      <c r="G131" s="367"/>
      <c r="H131" s="54">
        <f>H125+H126+H130</f>
        <v>0.0865</v>
      </c>
      <c r="I131" s="79">
        <f>I125+I126+I130</f>
        <v>29.46</v>
      </c>
    </row>
    <row r="132" spans="1:9" ht="12.75">
      <c r="A132" s="20"/>
      <c r="B132" s="20"/>
      <c r="C132" s="416"/>
      <c r="D132" s="416"/>
      <c r="E132" s="416"/>
      <c r="F132" s="416"/>
      <c r="G132" s="416"/>
      <c r="H132" s="20"/>
      <c r="I132" s="20"/>
    </row>
    <row r="133" spans="1:9" ht="2.25" customHeight="1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2.75">
      <c r="A134" s="330" t="s">
        <v>118</v>
      </c>
      <c r="B134" s="330"/>
      <c r="C134" s="330"/>
      <c r="D134" s="330"/>
      <c r="E134" s="330"/>
      <c r="F134" s="330"/>
      <c r="G134" s="330"/>
      <c r="H134" s="330"/>
      <c r="I134" s="330"/>
    </row>
    <row r="135" spans="1:9" ht="1.5" customHeight="1" thickBot="1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2.75">
      <c r="A136" s="417" t="s">
        <v>108</v>
      </c>
      <c r="B136" s="355"/>
      <c r="C136" s="355"/>
      <c r="D136" s="355"/>
      <c r="E136" s="355"/>
      <c r="F136" s="355"/>
      <c r="G136" s="355"/>
      <c r="H136" s="356"/>
      <c r="I136" s="28" t="s">
        <v>1</v>
      </c>
    </row>
    <row r="137" spans="1:9" ht="12.75">
      <c r="A137" s="11" t="s">
        <v>9</v>
      </c>
      <c r="B137" s="357" t="s">
        <v>103</v>
      </c>
      <c r="C137" s="358"/>
      <c r="D137" s="358"/>
      <c r="E137" s="358"/>
      <c r="F137" s="358"/>
      <c r="G137" s="358"/>
      <c r="H137" s="359"/>
      <c r="I137" s="35">
        <f>I32</f>
        <v>176</v>
      </c>
    </row>
    <row r="138" spans="1:9" ht="12.75">
      <c r="A138" s="11" t="s">
        <v>10</v>
      </c>
      <c r="B138" s="357" t="s">
        <v>104</v>
      </c>
      <c r="C138" s="358"/>
      <c r="D138" s="358"/>
      <c r="E138" s="358"/>
      <c r="F138" s="358"/>
      <c r="G138" s="358"/>
      <c r="H138" s="359"/>
      <c r="I138" s="35">
        <f>I43</f>
        <v>0</v>
      </c>
    </row>
    <row r="139" spans="1:9" ht="12.75">
      <c r="A139" s="11" t="s">
        <v>11</v>
      </c>
      <c r="B139" s="357" t="s">
        <v>105</v>
      </c>
      <c r="C139" s="358"/>
      <c r="D139" s="358"/>
      <c r="E139" s="358"/>
      <c r="F139" s="358"/>
      <c r="G139" s="358"/>
      <c r="H139" s="359"/>
      <c r="I139" s="35">
        <f>I53</f>
        <v>0</v>
      </c>
    </row>
    <row r="140" spans="1:9" ht="12.75">
      <c r="A140" s="11" t="s">
        <v>13</v>
      </c>
      <c r="B140" s="357" t="s">
        <v>106</v>
      </c>
      <c r="C140" s="358"/>
      <c r="D140" s="358"/>
      <c r="E140" s="358"/>
      <c r="F140" s="358"/>
      <c r="G140" s="358"/>
      <c r="H140" s="359"/>
      <c r="I140" s="35">
        <f>I120</f>
        <v>135.14</v>
      </c>
    </row>
    <row r="141" spans="1:9" ht="12.75">
      <c r="A141" s="413" t="s">
        <v>101</v>
      </c>
      <c r="B141" s="414"/>
      <c r="C141" s="414"/>
      <c r="D141" s="414"/>
      <c r="E141" s="414"/>
      <c r="F141" s="414"/>
      <c r="G141" s="414"/>
      <c r="H141" s="415"/>
      <c r="I141" s="49">
        <f>SUM(I137:I140)</f>
        <v>311.14</v>
      </c>
    </row>
    <row r="142" spans="1:9" ht="12.75">
      <c r="A142" s="11" t="s">
        <v>26</v>
      </c>
      <c r="B142" s="357" t="s">
        <v>102</v>
      </c>
      <c r="C142" s="358"/>
      <c r="D142" s="358"/>
      <c r="E142" s="358"/>
      <c r="F142" s="358"/>
      <c r="G142" s="358"/>
      <c r="H142" s="359"/>
      <c r="I142" s="35">
        <f>I131</f>
        <v>29.46</v>
      </c>
    </row>
    <row r="143" spans="1:9" ht="13.5" thickBot="1">
      <c r="A143" s="365" t="s">
        <v>107</v>
      </c>
      <c r="B143" s="366"/>
      <c r="C143" s="366"/>
      <c r="D143" s="366"/>
      <c r="E143" s="366"/>
      <c r="F143" s="366"/>
      <c r="G143" s="366"/>
      <c r="H143" s="367"/>
      <c r="I143" s="50">
        <f>SUM(I141:I142)</f>
        <v>340.6</v>
      </c>
    </row>
  </sheetData>
  <sheetProtection/>
  <mergeCells count="133">
    <mergeCell ref="B139:H139"/>
    <mergeCell ref="B140:H140"/>
    <mergeCell ref="A141:H141"/>
    <mergeCell ref="B142:H142"/>
    <mergeCell ref="A143:H143"/>
    <mergeCell ref="C132:G132"/>
    <mergeCell ref="A134:I134"/>
    <mergeCell ref="A136:H136"/>
    <mergeCell ref="B137:H137"/>
    <mergeCell ref="B138:H138"/>
    <mergeCell ref="B127:G127"/>
    <mergeCell ref="B128:G128"/>
    <mergeCell ref="B129:G129"/>
    <mergeCell ref="B130:G130"/>
    <mergeCell ref="A131:G131"/>
    <mergeCell ref="A120:H120"/>
    <mergeCell ref="A122:I122"/>
    <mergeCell ref="B124:G124"/>
    <mergeCell ref="B125:G125"/>
    <mergeCell ref="B126:G126"/>
    <mergeCell ref="B115:H115"/>
    <mergeCell ref="B116:H116"/>
    <mergeCell ref="B117:H117"/>
    <mergeCell ref="B118:H118"/>
    <mergeCell ref="B119:H119"/>
    <mergeCell ref="B110:G110"/>
    <mergeCell ref="A111:I111"/>
    <mergeCell ref="B112:G112"/>
    <mergeCell ref="B113:H113"/>
    <mergeCell ref="B114:H114"/>
    <mergeCell ref="A107:G107"/>
    <mergeCell ref="B108:G108"/>
    <mergeCell ref="A109:G109"/>
    <mergeCell ref="B100:G100"/>
    <mergeCell ref="B106:G106"/>
    <mergeCell ref="B105:G105"/>
    <mergeCell ref="B103:G103"/>
    <mergeCell ref="B104:G104"/>
    <mergeCell ref="B102:G102"/>
    <mergeCell ref="B101:G101"/>
    <mergeCell ref="A96:G96"/>
    <mergeCell ref="B97:G97"/>
    <mergeCell ref="A98:I98"/>
    <mergeCell ref="B99:G99"/>
    <mergeCell ref="B95:G95"/>
    <mergeCell ref="B93:G93"/>
    <mergeCell ref="B92:G92"/>
    <mergeCell ref="B90:G90"/>
    <mergeCell ref="B91:G91"/>
    <mergeCell ref="B94:G94"/>
    <mergeCell ref="A85:G85"/>
    <mergeCell ref="B86:G86"/>
    <mergeCell ref="A87:I87"/>
    <mergeCell ref="B88:G88"/>
    <mergeCell ref="B89:G89"/>
    <mergeCell ref="A80:I80"/>
    <mergeCell ref="B81:G81"/>
    <mergeCell ref="B82:G82"/>
    <mergeCell ref="B83:G83"/>
    <mergeCell ref="B84:G84"/>
    <mergeCell ref="B74:G74"/>
    <mergeCell ref="B75:G75"/>
    <mergeCell ref="A76:G76"/>
    <mergeCell ref="B77:G77"/>
    <mergeCell ref="A78:G78"/>
    <mergeCell ref="B70:G70"/>
    <mergeCell ref="A71:I71"/>
    <mergeCell ref="B72:G72"/>
    <mergeCell ref="B73:G73"/>
    <mergeCell ref="B42:H42"/>
    <mergeCell ref="A43:H43"/>
    <mergeCell ref="A45:I45"/>
    <mergeCell ref="B47:H47"/>
    <mergeCell ref="B48:H48"/>
    <mergeCell ref="A55:I55"/>
    <mergeCell ref="A69:G69"/>
    <mergeCell ref="B65:G65"/>
    <mergeCell ref="B66:G66"/>
    <mergeCell ref="B67:G67"/>
    <mergeCell ref="A53:H53"/>
    <mergeCell ref="A57:I57"/>
    <mergeCell ref="B61:G61"/>
    <mergeCell ref="B62:G62"/>
    <mergeCell ref="B63:G63"/>
    <mergeCell ref="B64:G64"/>
    <mergeCell ref="A21:I21"/>
    <mergeCell ref="B41:H41"/>
    <mergeCell ref="B39:H39"/>
    <mergeCell ref="B40:H40"/>
    <mergeCell ref="A34:I34"/>
    <mergeCell ref="B36:H36"/>
    <mergeCell ref="B31:H31"/>
    <mergeCell ref="A32:H32"/>
    <mergeCell ref="B27:H27"/>
    <mergeCell ref="B28:H28"/>
    <mergeCell ref="E10:F10"/>
    <mergeCell ref="G10:I10"/>
    <mergeCell ref="B18:E18"/>
    <mergeCell ref="F18:I18"/>
    <mergeCell ref="B19:E19"/>
    <mergeCell ref="F19:I19"/>
    <mergeCell ref="B16:E16"/>
    <mergeCell ref="F16:I16"/>
    <mergeCell ref="B17:E17"/>
    <mergeCell ref="F17:I17"/>
    <mergeCell ref="B52:H52"/>
    <mergeCell ref="B23:H23"/>
    <mergeCell ref="B24:H24"/>
    <mergeCell ref="B38:H38"/>
    <mergeCell ref="B37:H37"/>
    <mergeCell ref="B25:H25"/>
    <mergeCell ref="B29:H29"/>
    <mergeCell ref="B30:H30"/>
    <mergeCell ref="A4:I4"/>
    <mergeCell ref="A3:I3"/>
    <mergeCell ref="B8:I8"/>
    <mergeCell ref="B49:H49"/>
    <mergeCell ref="B50:H50"/>
    <mergeCell ref="B51:H51"/>
    <mergeCell ref="A9:D9"/>
    <mergeCell ref="E9:F9"/>
    <mergeCell ref="G9:I9"/>
    <mergeCell ref="A10:D10"/>
    <mergeCell ref="B59:G59"/>
    <mergeCell ref="A12:I12"/>
    <mergeCell ref="A15:I15"/>
    <mergeCell ref="B60:G60"/>
    <mergeCell ref="B26:H26"/>
    <mergeCell ref="A1:I1"/>
    <mergeCell ref="B5:I5"/>
    <mergeCell ref="B6:I6"/>
    <mergeCell ref="B7:I7"/>
    <mergeCell ref="A2:I2"/>
  </mergeCells>
  <printOptions horizontalCentered="1"/>
  <pageMargins left="0.2362204724409449" right="0.2362204724409449" top="1.4173228346456694" bottom="0.984251968503937" header="0.15748031496062992" footer="0.15748031496062992"/>
  <pageSetup fitToHeight="2" horizontalDpi="600" verticalDpi="600" orientation="portrait" paperSize="9" r:id="rId1"/>
  <rowBreaks count="2" manualBreakCount="2">
    <brk id="53" max="8" man="1"/>
    <brk id="10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zoomScale="130" zoomScaleNormal="130" zoomScaleSheetLayoutView="85" workbookViewId="0" topLeftCell="A1">
      <selection activeCell="B7" sqref="B7:I7"/>
    </sheetView>
  </sheetViews>
  <sheetFormatPr defaultColWidth="9.140625" defaultRowHeight="12.75"/>
  <cols>
    <col min="1" max="1" width="8.8515625" style="0" customWidth="1"/>
    <col min="2" max="2" width="10.57421875" style="0" customWidth="1"/>
    <col min="3" max="3" width="10.28125" style="0" customWidth="1"/>
    <col min="4" max="4" width="10.140625" style="0" customWidth="1"/>
    <col min="5" max="5" width="10.28125" style="0" customWidth="1"/>
    <col min="6" max="6" width="11.28125" style="0" customWidth="1"/>
    <col min="7" max="7" width="12.57421875" style="0" customWidth="1"/>
    <col min="8" max="8" width="11.28125" style="0" customWidth="1"/>
    <col min="9" max="9" width="11.8515625" style="0" customWidth="1"/>
  </cols>
  <sheetData>
    <row r="1" spans="1:9" ht="13.5" thickBot="1">
      <c r="A1" s="312"/>
      <c r="B1" s="313"/>
      <c r="C1" s="313"/>
      <c r="D1" s="313"/>
      <c r="E1" s="313"/>
      <c r="F1" s="313"/>
      <c r="G1" s="313"/>
      <c r="H1" s="313"/>
      <c r="I1" s="313"/>
    </row>
    <row r="2" spans="1:10" ht="15.75">
      <c r="A2" s="314" t="s">
        <v>6</v>
      </c>
      <c r="B2" s="315"/>
      <c r="C2" s="315"/>
      <c r="D2" s="315"/>
      <c r="E2" s="315"/>
      <c r="F2" s="315"/>
      <c r="G2" s="315"/>
      <c r="H2" s="315"/>
      <c r="I2" s="316"/>
      <c r="J2" s="5"/>
    </row>
    <row r="3" spans="1:10" ht="13.5" thickBot="1">
      <c r="A3" s="319"/>
      <c r="B3" s="320"/>
      <c r="C3" s="320"/>
      <c r="D3" s="320"/>
      <c r="E3" s="320"/>
      <c r="F3" s="320"/>
      <c r="G3" s="320"/>
      <c r="H3" s="320"/>
      <c r="I3" s="321"/>
      <c r="J3" s="5"/>
    </row>
    <row r="4" spans="1:10" ht="12.75" customHeight="1" thickBot="1">
      <c r="A4" s="322" t="s">
        <v>14</v>
      </c>
      <c r="B4" s="322"/>
      <c r="C4" s="322"/>
      <c r="D4" s="322"/>
      <c r="E4" s="322"/>
      <c r="F4" s="322"/>
      <c r="G4" s="322"/>
      <c r="H4" s="322"/>
      <c r="I4" s="322"/>
      <c r="J4" s="5"/>
    </row>
    <row r="5" spans="1:10" ht="12.75" customHeight="1">
      <c r="A5" s="56" t="s">
        <v>9</v>
      </c>
      <c r="B5" s="323" t="s">
        <v>513</v>
      </c>
      <c r="C5" s="323"/>
      <c r="D5" s="323"/>
      <c r="E5" s="323"/>
      <c r="F5" s="323"/>
      <c r="G5" s="323"/>
      <c r="H5" s="323"/>
      <c r="I5" s="324"/>
      <c r="J5" s="5"/>
    </row>
    <row r="6" spans="1:10" ht="12.75">
      <c r="A6" s="22" t="s">
        <v>10</v>
      </c>
      <c r="B6" s="325" t="s">
        <v>8</v>
      </c>
      <c r="C6" s="325"/>
      <c r="D6" s="325"/>
      <c r="E6" s="325"/>
      <c r="F6" s="325"/>
      <c r="G6" s="325"/>
      <c r="H6" s="325"/>
      <c r="I6" s="326"/>
      <c r="J6" s="5"/>
    </row>
    <row r="7" spans="1:10" ht="12.75">
      <c r="A7" s="22" t="s">
        <v>11</v>
      </c>
      <c r="B7" s="325" t="s">
        <v>514</v>
      </c>
      <c r="C7" s="325"/>
      <c r="D7" s="325"/>
      <c r="E7" s="325"/>
      <c r="F7" s="325"/>
      <c r="G7" s="325"/>
      <c r="H7" s="325"/>
      <c r="I7" s="326"/>
      <c r="J7" s="5"/>
    </row>
    <row r="8" spans="1:10" ht="12.75" customHeight="1" thickBot="1">
      <c r="A8" s="59" t="s">
        <v>13</v>
      </c>
      <c r="B8" s="331" t="s">
        <v>12</v>
      </c>
      <c r="C8" s="331"/>
      <c r="D8" s="331"/>
      <c r="E8" s="331"/>
      <c r="F8" s="331"/>
      <c r="G8" s="331"/>
      <c r="H8" s="331"/>
      <c r="I8" s="332"/>
      <c r="J8" s="5"/>
    </row>
    <row r="9" spans="1:10" ht="29.25" customHeight="1">
      <c r="A9" s="334" t="s">
        <v>16</v>
      </c>
      <c r="B9" s="335"/>
      <c r="C9" s="335"/>
      <c r="D9" s="335"/>
      <c r="E9" s="335" t="s">
        <v>18</v>
      </c>
      <c r="F9" s="335"/>
      <c r="G9" s="336" t="s">
        <v>17</v>
      </c>
      <c r="H9" s="336"/>
      <c r="I9" s="337"/>
      <c r="J9" s="5"/>
    </row>
    <row r="10" spans="1:10" ht="27" customHeight="1" thickBot="1">
      <c r="A10" s="421" t="s">
        <v>503</v>
      </c>
      <c r="B10" s="422"/>
      <c r="C10" s="422"/>
      <c r="D10" s="423"/>
      <c r="E10" s="328" t="s">
        <v>109</v>
      </c>
      <c r="F10" s="328"/>
      <c r="G10" s="328">
        <v>2</v>
      </c>
      <c r="H10" s="328"/>
      <c r="I10" s="329"/>
      <c r="J10" s="5"/>
    </row>
    <row r="11" spans="1:10" ht="9.75" customHeight="1">
      <c r="A11" s="21"/>
      <c r="B11" s="7"/>
      <c r="C11" s="7"/>
      <c r="D11" s="7"/>
      <c r="E11" s="7"/>
      <c r="F11" s="7"/>
      <c r="G11" s="7"/>
      <c r="H11" s="7"/>
      <c r="I11" s="7"/>
      <c r="J11" s="5"/>
    </row>
    <row r="12" spans="1:10" ht="12.75">
      <c r="A12" s="330" t="s">
        <v>133</v>
      </c>
      <c r="B12" s="330"/>
      <c r="C12" s="330"/>
      <c r="D12" s="330"/>
      <c r="E12" s="330"/>
      <c r="F12" s="330"/>
      <c r="G12" s="330"/>
      <c r="H12" s="330"/>
      <c r="I12" s="330"/>
      <c r="J12" s="5"/>
    </row>
    <row r="13" spans="1:10" ht="1.5" customHeight="1">
      <c r="A13" s="23"/>
      <c r="B13" s="23"/>
      <c r="C13" s="23"/>
      <c r="D13" s="23"/>
      <c r="E13" s="23"/>
      <c r="F13" s="23"/>
      <c r="G13" s="23"/>
      <c r="H13" s="23"/>
      <c r="I13" s="23"/>
      <c r="J13" s="5"/>
    </row>
    <row r="14" spans="1:10" ht="12.75" customHeight="1" thickBot="1">
      <c r="A14" s="24" t="s">
        <v>19</v>
      </c>
      <c r="B14" s="9"/>
      <c r="C14" s="9"/>
      <c r="D14" s="9"/>
      <c r="E14" s="9"/>
      <c r="F14" s="9"/>
      <c r="G14" s="9"/>
      <c r="H14" s="9"/>
      <c r="I14" s="9"/>
      <c r="J14" s="5"/>
    </row>
    <row r="15" spans="1:10" ht="12.75" customHeight="1">
      <c r="A15" s="334" t="s">
        <v>20</v>
      </c>
      <c r="B15" s="335"/>
      <c r="C15" s="335"/>
      <c r="D15" s="335"/>
      <c r="E15" s="335"/>
      <c r="F15" s="335"/>
      <c r="G15" s="335"/>
      <c r="H15" s="335"/>
      <c r="I15" s="349"/>
      <c r="J15" s="5"/>
    </row>
    <row r="16" spans="1:10" ht="12.75" customHeight="1">
      <c r="A16" s="22">
        <v>1</v>
      </c>
      <c r="B16" s="325" t="s">
        <v>16</v>
      </c>
      <c r="C16" s="325"/>
      <c r="D16" s="325"/>
      <c r="E16" s="325"/>
      <c r="F16" s="350" t="s">
        <v>504</v>
      </c>
      <c r="G16" s="350"/>
      <c r="H16" s="350"/>
      <c r="I16" s="351"/>
      <c r="J16" s="5"/>
    </row>
    <row r="17" spans="1:10" ht="12.75" customHeight="1">
      <c r="A17" s="22">
        <v>2</v>
      </c>
      <c r="B17" s="325" t="s">
        <v>21</v>
      </c>
      <c r="C17" s="325"/>
      <c r="D17" s="325"/>
      <c r="E17" s="325"/>
      <c r="F17" s="424"/>
      <c r="G17" s="425"/>
      <c r="H17" s="425"/>
      <c r="I17" s="426"/>
      <c r="J17" s="5"/>
    </row>
    <row r="18" spans="1:10" ht="12.75">
      <c r="A18" s="22">
        <v>3</v>
      </c>
      <c r="B18" s="325" t="s">
        <v>2</v>
      </c>
      <c r="C18" s="325"/>
      <c r="D18" s="325"/>
      <c r="E18" s="325"/>
      <c r="F18" s="350" t="s">
        <v>504</v>
      </c>
      <c r="G18" s="350"/>
      <c r="H18" s="350"/>
      <c r="I18" s="351"/>
      <c r="J18" s="5"/>
    </row>
    <row r="19" spans="1:10" ht="12.75" customHeight="1" thickBot="1">
      <c r="A19" s="59">
        <v>4</v>
      </c>
      <c r="B19" s="331" t="s">
        <v>22</v>
      </c>
      <c r="C19" s="331"/>
      <c r="D19" s="331"/>
      <c r="E19" s="331"/>
      <c r="F19" s="360">
        <v>40909</v>
      </c>
      <c r="G19" s="320"/>
      <c r="H19" s="320"/>
      <c r="I19" s="321"/>
      <c r="J19" s="5"/>
    </row>
    <row r="20" spans="1:10" ht="12.75" customHeight="1">
      <c r="A20" s="26"/>
      <c r="B20" s="60"/>
      <c r="C20" s="60"/>
      <c r="D20" s="60"/>
      <c r="E20" s="60"/>
      <c r="F20" s="57"/>
      <c r="G20" s="57"/>
      <c r="H20" s="57"/>
      <c r="I20" s="57"/>
      <c r="J20" s="5"/>
    </row>
    <row r="21" spans="1:10" ht="12.75" customHeight="1">
      <c r="A21" s="338" t="s">
        <v>35</v>
      </c>
      <c r="B21" s="338"/>
      <c r="C21" s="338"/>
      <c r="D21" s="338"/>
      <c r="E21" s="338"/>
      <c r="F21" s="338"/>
      <c r="G21" s="338"/>
      <c r="H21" s="338"/>
      <c r="I21" s="338"/>
      <c r="J21" s="5"/>
    </row>
    <row r="22" spans="1:10" ht="0.75" customHeight="1" thickBot="1">
      <c r="A22" s="23"/>
      <c r="B22" s="7"/>
      <c r="C22" s="7"/>
      <c r="D22" s="7"/>
      <c r="E22" s="7"/>
      <c r="F22" s="7"/>
      <c r="G22" s="7"/>
      <c r="H22" s="8"/>
      <c r="I22" s="8"/>
      <c r="J22" s="5"/>
    </row>
    <row r="23" spans="1:10" ht="12.75" customHeight="1">
      <c r="A23" s="10">
        <v>1</v>
      </c>
      <c r="B23" s="361" t="s">
        <v>23</v>
      </c>
      <c r="C23" s="361"/>
      <c r="D23" s="361"/>
      <c r="E23" s="361"/>
      <c r="F23" s="361"/>
      <c r="G23" s="361"/>
      <c r="H23" s="361"/>
      <c r="I23" s="27" t="s">
        <v>1</v>
      </c>
      <c r="J23" s="5"/>
    </row>
    <row r="24" spans="1:10" ht="12.75" customHeight="1">
      <c r="A24" s="11" t="s">
        <v>9</v>
      </c>
      <c r="B24" s="340" t="s">
        <v>54</v>
      </c>
      <c r="C24" s="340"/>
      <c r="D24" s="340"/>
      <c r="E24" s="340"/>
      <c r="F24" s="340"/>
      <c r="G24" s="340"/>
      <c r="H24" s="340"/>
      <c r="I24" s="43"/>
      <c r="J24" s="5"/>
    </row>
    <row r="25" spans="1:10" ht="12.75" customHeight="1">
      <c r="A25" s="11" t="s">
        <v>10</v>
      </c>
      <c r="B25" s="340" t="s">
        <v>29</v>
      </c>
      <c r="C25" s="340"/>
      <c r="D25" s="340"/>
      <c r="E25" s="340"/>
      <c r="F25" s="340"/>
      <c r="G25" s="340"/>
      <c r="H25" s="340"/>
      <c r="I25" s="43"/>
      <c r="J25" s="5"/>
    </row>
    <row r="26" spans="1:10" ht="12.75" customHeight="1">
      <c r="A26" s="11" t="s">
        <v>11</v>
      </c>
      <c r="B26" s="340" t="s">
        <v>30</v>
      </c>
      <c r="C26" s="340"/>
      <c r="D26" s="340"/>
      <c r="E26" s="340"/>
      <c r="F26" s="340"/>
      <c r="G26" s="340"/>
      <c r="H26" s="340"/>
      <c r="I26" s="43"/>
      <c r="J26" s="5"/>
    </row>
    <row r="27" spans="1:10" ht="12.75" customHeight="1">
      <c r="A27" s="12" t="s">
        <v>13</v>
      </c>
      <c r="B27" s="340" t="s">
        <v>31</v>
      </c>
      <c r="C27" s="340"/>
      <c r="D27" s="340"/>
      <c r="E27" s="340"/>
      <c r="F27" s="340"/>
      <c r="G27" s="340"/>
      <c r="H27" s="340"/>
      <c r="I27" s="43"/>
      <c r="J27" s="5"/>
    </row>
    <row r="28" spans="1:10" ht="12.75" customHeight="1">
      <c r="A28" s="12" t="s">
        <v>26</v>
      </c>
      <c r="B28" s="341" t="s">
        <v>32</v>
      </c>
      <c r="C28" s="342"/>
      <c r="D28" s="342"/>
      <c r="E28" s="342"/>
      <c r="F28" s="342"/>
      <c r="G28" s="342"/>
      <c r="H28" s="343"/>
      <c r="I28" s="43"/>
      <c r="J28" s="5"/>
    </row>
    <row r="29" spans="1:10" ht="12.75" customHeight="1">
      <c r="A29" s="12" t="s">
        <v>25</v>
      </c>
      <c r="B29" s="341" t="s">
        <v>33</v>
      </c>
      <c r="C29" s="342"/>
      <c r="D29" s="342"/>
      <c r="E29" s="342"/>
      <c r="F29" s="342"/>
      <c r="G29" s="342"/>
      <c r="H29" s="343"/>
      <c r="I29" s="43"/>
      <c r="J29" s="5"/>
    </row>
    <row r="30" spans="1:10" ht="12.75" customHeight="1">
      <c r="A30" s="12" t="s">
        <v>27</v>
      </c>
      <c r="B30" s="341" t="s">
        <v>34</v>
      </c>
      <c r="C30" s="342"/>
      <c r="D30" s="342"/>
      <c r="E30" s="342"/>
      <c r="F30" s="342"/>
      <c r="G30" s="342"/>
      <c r="H30" s="343"/>
      <c r="I30" s="43"/>
      <c r="J30" s="5"/>
    </row>
    <row r="31" spans="1:10" ht="12.75" customHeight="1">
      <c r="A31" s="12" t="s">
        <v>28</v>
      </c>
      <c r="B31" s="340" t="s">
        <v>138</v>
      </c>
      <c r="C31" s="340"/>
      <c r="D31" s="340"/>
      <c r="E31" s="340"/>
      <c r="F31" s="340"/>
      <c r="G31" s="340"/>
      <c r="H31" s="340"/>
      <c r="I31" s="43">
        <v>0</v>
      </c>
      <c r="J31" s="5"/>
    </row>
    <row r="32" spans="1:10" ht="12.75" customHeight="1" thickBot="1">
      <c r="A32" s="345" t="s">
        <v>24</v>
      </c>
      <c r="B32" s="346"/>
      <c r="C32" s="346"/>
      <c r="D32" s="346"/>
      <c r="E32" s="346"/>
      <c r="F32" s="346"/>
      <c r="G32" s="346"/>
      <c r="H32" s="347"/>
      <c r="I32" s="44">
        <f>SUM(I24:I31)</f>
        <v>0</v>
      </c>
      <c r="J32" s="5"/>
    </row>
    <row r="33" spans="1:10" ht="12.75" customHeight="1">
      <c r="A33" s="25"/>
      <c r="B33" s="60"/>
      <c r="C33" s="60"/>
      <c r="D33" s="60"/>
      <c r="E33" s="60"/>
      <c r="F33" s="60"/>
      <c r="G33" s="60"/>
      <c r="H33" s="60"/>
      <c r="I33" s="13"/>
      <c r="J33" s="5"/>
    </row>
    <row r="34" spans="1:10" ht="12" customHeight="1" thickBot="1">
      <c r="A34" s="348" t="s">
        <v>37</v>
      </c>
      <c r="B34" s="348"/>
      <c r="C34" s="348"/>
      <c r="D34" s="348"/>
      <c r="E34" s="348"/>
      <c r="F34" s="348"/>
      <c r="G34" s="348"/>
      <c r="H34" s="348"/>
      <c r="I34" s="348"/>
      <c r="J34" s="5"/>
    </row>
    <row r="35" spans="1:10" ht="12.75" customHeight="1" hidden="1" thickBot="1">
      <c r="A35" s="61"/>
      <c r="B35" s="61"/>
      <c r="C35" s="61"/>
      <c r="D35" s="61"/>
      <c r="E35" s="61"/>
      <c r="F35" s="61"/>
      <c r="G35" s="61"/>
      <c r="H35" s="61"/>
      <c r="I35" s="61"/>
      <c r="J35" s="5"/>
    </row>
    <row r="36" spans="1:10" ht="12.75" customHeight="1">
      <c r="A36" s="10">
        <v>2</v>
      </c>
      <c r="B36" s="354" t="s">
        <v>38</v>
      </c>
      <c r="C36" s="355"/>
      <c r="D36" s="355"/>
      <c r="E36" s="355"/>
      <c r="F36" s="355"/>
      <c r="G36" s="355"/>
      <c r="H36" s="356"/>
      <c r="I36" s="27" t="s">
        <v>1</v>
      </c>
      <c r="J36" s="5"/>
    </row>
    <row r="37" spans="1:10" ht="12.75">
      <c r="A37" s="11" t="s">
        <v>9</v>
      </c>
      <c r="B37" s="339" t="s">
        <v>39</v>
      </c>
      <c r="C37" s="339"/>
      <c r="D37" s="339"/>
      <c r="E37" s="339"/>
      <c r="F37" s="339"/>
      <c r="G37" s="339"/>
      <c r="H37" s="339"/>
      <c r="I37" s="41"/>
      <c r="J37" s="5"/>
    </row>
    <row r="38" spans="1:10" ht="12.75" customHeight="1">
      <c r="A38" s="11" t="s">
        <v>10</v>
      </c>
      <c r="B38" s="339" t="s">
        <v>40</v>
      </c>
      <c r="C38" s="339"/>
      <c r="D38" s="339"/>
      <c r="E38" s="339"/>
      <c r="F38" s="339"/>
      <c r="G38" s="339"/>
      <c r="H38" s="339"/>
      <c r="I38" s="41">
        <f>INSUMOS!D19</f>
        <v>0</v>
      </c>
      <c r="J38" s="5"/>
    </row>
    <row r="39" spans="1:10" ht="12.75" customHeight="1">
      <c r="A39" s="11" t="s">
        <v>11</v>
      </c>
      <c r="B39" s="339" t="s">
        <v>41</v>
      </c>
      <c r="C39" s="339"/>
      <c r="D39" s="339"/>
      <c r="E39" s="339"/>
      <c r="F39" s="339"/>
      <c r="G39" s="339"/>
      <c r="H39" s="339"/>
      <c r="I39" s="41"/>
      <c r="J39" s="5"/>
    </row>
    <row r="40" spans="1:10" ht="13.5" customHeight="1">
      <c r="A40" s="11" t="s">
        <v>13</v>
      </c>
      <c r="B40" s="339" t="s">
        <v>55</v>
      </c>
      <c r="C40" s="339"/>
      <c r="D40" s="339"/>
      <c r="E40" s="339"/>
      <c r="F40" s="339"/>
      <c r="G40" s="339"/>
      <c r="H40" s="339"/>
      <c r="I40" s="41"/>
      <c r="J40" s="5"/>
    </row>
    <row r="41" spans="1:10" ht="12.75" customHeight="1">
      <c r="A41" s="11" t="s">
        <v>26</v>
      </c>
      <c r="B41" s="339" t="s">
        <v>42</v>
      </c>
      <c r="C41" s="339"/>
      <c r="D41" s="339"/>
      <c r="E41" s="339"/>
      <c r="F41" s="339"/>
      <c r="G41" s="339"/>
      <c r="H41" s="339"/>
      <c r="I41" s="41"/>
      <c r="J41" s="5"/>
    </row>
    <row r="42" spans="1:10" ht="12.75">
      <c r="A42" s="11" t="s">
        <v>25</v>
      </c>
      <c r="B42" s="339" t="s">
        <v>7</v>
      </c>
      <c r="C42" s="339"/>
      <c r="D42" s="339"/>
      <c r="E42" s="339"/>
      <c r="F42" s="339"/>
      <c r="G42" s="339"/>
      <c r="H42" s="339"/>
      <c r="I42" s="41"/>
      <c r="J42" s="5"/>
    </row>
    <row r="43" spans="1:10" ht="12.75" customHeight="1" thickBot="1">
      <c r="A43" s="365" t="s">
        <v>36</v>
      </c>
      <c r="B43" s="366"/>
      <c r="C43" s="366"/>
      <c r="D43" s="366"/>
      <c r="E43" s="366"/>
      <c r="F43" s="366"/>
      <c r="G43" s="366"/>
      <c r="H43" s="367"/>
      <c r="I43" s="42">
        <f>SUM(I37:I42)</f>
        <v>0</v>
      </c>
      <c r="J43" s="5"/>
    </row>
    <row r="44" spans="1:10" ht="12.75" customHeight="1">
      <c r="A44" s="61"/>
      <c r="B44" s="61"/>
      <c r="C44" s="61"/>
      <c r="D44" s="61"/>
      <c r="E44" s="61"/>
      <c r="F44" s="61"/>
      <c r="G44" s="61"/>
      <c r="H44" s="61"/>
      <c r="I44" s="61"/>
      <c r="J44" s="5"/>
    </row>
    <row r="45" spans="1:10" ht="12.75" customHeight="1">
      <c r="A45" s="348" t="s">
        <v>43</v>
      </c>
      <c r="B45" s="348"/>
      <c r="C45" s="348"/>
      <c r="D45" s="348"/>
      <c r="E45" s="348"/>
      <c r="F45" s="348"/>
      <c r="G45" s="348"/>
      <c r="H45" s="348"/>
      <c r="I45" s="348"/>
      <c r="J45" s="5"/>
    </row>
    <row r="46" spans="1:10" ht="1.5" customHeight="1" thickBot="1">
      <c r="A46" s="61"/>
      <c r="B46" s="61"/>
      <c r="C46" s="61"/>
      <c r="D46" s="61"/>
      <c r="E46" s="61"/>
      <c r="F46" s="61"/>
      <c r="G46" s="61"/>
      <c r="H46" s="61"/>
      <c r="I46" s="61"/>
      <c r="J46" s="5"/>
    </row>
    <row r="47" spans="1:10" ht="12.75" customHeight="1">
      <c r="A47" s="10">
        <v>3</v>
      </c>
      <c r="B47" s="344" t="s">
        <v>44</v>
      </c>
      <c r="C47" s="344"/>
      <c r="D47" s="344"/>
      <c r="E47" s="344"/>
      <c r="F47" s="344"/>
      <c r="G47" s="344"/>
      <c r="H47" s="344"/>
      <c r="I47" s="28" t="s">
        <v>1</v>
      </c>
      <c r="J47" s="5"/>
    </row>
    <row r="48" spans="1:10" ht="12.75" customHeight="1">
      <c r="A48" s="11" t="s">
        <v>9</v>
      </c>
      <c r="B48" s="339" t="s">
        <v>45</v>
      </c>
      <c r="C48" s="339"/>
      <c r="D48" s="339"/>
      <c r="E48" s="339"/>
      <c r="F48" s="339"/>
      <c r="G48" s="339"/>
      <c r="H48" s="339"/>
      <c r="I48" s="84">
        <f>UNIFORME!E32</f>
        <v>0</v>
      </c>
      <c r="J48" s="5"/>
    </row>
    <row r="49" spans="1:10" ht="12.75" customHeight="1">
      <c r="A49" s="11" t="s">
        <v>10</v>
      </c>
      <c r="B49" s="339" t="s">
        <v>126</v>
      </c>
      <c r="C49" s="339"/>
      <c r="D49" s="339"/>
      <c r="E49" s="339"/>
      <c r="F49" s="339"/>
      <c r="G49" s="339"/>
      <c r="H49" s="339"/>
      <c r="I49" s="41"/>
      <c r="J49" s="5"/>
    </row>
    <row r="50" spans="1:10" ht="12.75" customHeight="1">
      <c r="A50" s="11" t="s">
        <v>11</v>
      </c>
      <c r="B50" s="339" t="s">
        <v>124</v>
      </c>
      <c r="C50" s="339"/>
      <c r="D50" s="339"/>
      <c r="E50" s="339"/>
      <c r="F50" s="339"/>
      <c r="G50" s="339"/>
      <c r="H50" s="339"/>
      <c r="I50" s="41"/>
      <c r="J50" s="5"/>
    </row>
    <row r="51" spans="1:10" ht="12.75" customHeight="1">
      <c r="A51" s="11" t="s">
        <v>13</v>
      </c>
      <c r="B51" s="357" t="s">
        <v>127</v>
      </c>
      <c r="C51" s="358"/>
      <c r="D51" s="358"/>
      <c r="E51" s="358"/>
      <c r="F51" s="358"/>
      <c r="G51" s="358"/>
      <c r="H51" s="359"/>
      <c r="I51" s="41">
        <f>EPI!G31</f>
        <v>0</v>
      </c>
      <c r="J51" s="5"/>
    </row>
    <row r="52" spans="1:10" ht="12.75">
      <c r="A52" s="11" t="s">
        <v>26</v>
      </c>
      <c r="B52" s="339" t="s">
        <v>491</v>
      </c>
      <c r="C52" s="339"/>
      <c r="D52" s="339"/>
      <c r="E52" s="339"/>
      <c r="F52" s="339"/>
      <c r="G52" s="339"/>
      <c r="H52" s="339"/>
      <c r="I52" s="41"/>
      <c r="J52" s="5"/>
    </row>
    <row r="53" spans="1:10" ht="13.5" thickBot="1">
      <c r="A53" s="368" t="s">
        <v>46</v>
      </c>
      <c r="B53" s="369"/>
      <c r="C53" s="369"/>
      <c r="D53" s="369"/>
      <c r="E53" s="369"/>
      <c r="F53" s="369"/>
      <c r="G53" s="369"/>
      <c r="H53" s="370"/>
      <c r="I53" s="42">
        <f>SUM(I48:I52)</f>
        <v>0</v>
      </c>
      <c r="J53" s="5"/>
    </row>
    <row r="54" spans="1:10" ht="12.75">
      <c r="A54" s="61"/>
      <c r="B54" s="61"/>
      <c r="C54" s="61"/>
      <c r="D54" s="61"/>
      <c r="E54" s="61"/>
      <c r="F54" s="61"/>
      <c r="G54" s="61"/>
      <c r="H54" s="61"/>
      <c r="I54" s="61"/>
      <c r="J54" s="5"/>
    </row>
    <row r="55" spans="1:10" ht="12.75">
      <c r="A55" s="348" t="s">
        <v>47</v>
      </c>
      <c r="B55" s="348"/>
      <c r="C55" s="348"/>
      <c r="D55" s="348"/>
      <c r="E55" s="348"/>
      <c r="F55" s="348"/>
      <c r="G55" s="348"/>
      <c r="H55" s="348"/>
      <c r="I55" s="348"/>
      <c r="J55" s="5"/>
    </row>
    <row r="56" spans="1:10" ht="0.75" customHeight="1">
      <c r="A56" s="61"/>
      <c r="B56" s="61"/>
      <c r="C56" s="61"/>
      <c r="D56" s="61"/>
      <c r="E56" s="61"/>
      <c r="F56" s="61"/>
      <c r="G56" s="61"/>
      <c r="H56" s="61"/>
      <c r="I56" s="61"/>
      <c r="J56" s="5"/>
    </row>
    <row r="57" spans="1:10" ht="12.75" customHeight="1" thickBot="1">
      <c r="A57" s="348" t="s">
        <v>57</v>
      </c>
      <c r="B57" s="348"/>
      <c r="C57" s="348"/>
      <c r="D57" s="348"/>
      <c r="E57" s="348"/>
      <c r="F57" s="348"/>
      <c r="G57" s="348"/>
      <c r="H57" s="348"/>
      <c r="I57" s="348"/>
      <c r="J57" s="5"/>
    </row>
    <row r="58" spans="1:10" ht="13.5" hidden="1" thickBot="1">
      <c r="A58" s="61"/>
      <c r="B58" s="61"/>
      <c r="C58" s="61"/>
      <c r="D58" s="61"/>
      <c r="E58" s="61"/>
      <c r="F58" s="61"/>
      <c r="G58" s="61"/>
      <c r="H58" s="61"/>
      <c r="I58" s="61"/>
      <c r="J58" s="5"/>
    </row>
    <row r="59" spans="1:10" ht="12.75" customHeight="1">
      <c r="A59" s="10" t="s">
        <v>48</v>
      </c>
      <c r="B59" s="354" t="s">
        <v>49</v>
      </c>
      <c r="C59" s="355"/>
      <c r="D59" s="355"/>
      <c r="E59" s="355"/>
      <c r="F59" s="355"/>
      <c r="G59" s="355"/>
      <c r="H59" s="62" t="s">
        <v>0</v>
      </c>
      <c r="I59" s="28" t="s">
        <v>1</v>
      </c>
      <c r="J59" s="5"/>
    </row>
    <row r="60" spans="1:10" ht="12.75" customHeight="1">
      <c r="A60" s="11" t="s">
        <v>9</v>
      </c>
      <c r="B60" s="317" t="s">
        <v>5</v>
      </c>
      <c r="C60" s="318"/>
      <c r="D60" s="318"/>
      <c r="E60" s="318"/>
      <c r="F60" s="318"/>
      <c r="G60" s="318"/>
      <c r="H60" s="2">
        <v>0.2</v>
      </c>
      <c r="I60" s="45">
        <f>$I$32*H60</f>
        <v>0</v>
      </c>
      <c r="J60" s="5"/>
    </row>
    <row r="61" spans="1:10" ht="12.75" customHeight="1">
      <c r="A61" s="11" t="s">
        <v>10</v>
      </c>
      <c r="B61" s="317" t="s">
        <v>50</v>
      </c>
      <c r="C61" s="318"/>
      <c r="D61" s="318"/>
      <c r="E61" s="318"/>
      <c r="F61" s="318"/>
      <c r="G61" s="318"/>
      <c r="H61" s="2">
        <v>0.015</v>
      </c>
      <c r="I61" s="45">
        <f aca="true" t="shared" si="0" ref="I61:I68">$I$32*H61</f>
        <v>0</v>
      </c>
      <c r="J61" s="5"/>
    </row>
    <row r="62" spans="1:10" ht="13.5" customHeight="1">
      <c r="A62" s="11" t="s">
        <v>11</v>
      </c>
      <c r="B62" s="317" t="s">
        <v>52</v>
      </c>
      <c r="C62" s="318"/>
      <c r="D62" s="318"/>
      <c r="E62" s="318"/>
      <c r="F62" s="318"/>
      <c r="G62" s="318"/>
      <c r="H62" s="2">
        <v>0.01</v>
      </c>
      <c r="I62" s="45">
        <f t="shared" si="0"/>
        <v>0</v>
      </c>
      <c r="J62" s="5"/>
    </row>
    <row r="63" spans="1:10" ht="13.5" customHeight="1">
      <c r="A63" s="12" t="s">
        <v>13</v>
      </c>
      <c r="B63" s="317" t="s">
        <v>53</v>
      </c>
      <c r="C63" s="318"/>
      <c r="D63" s="318"/>
      <c r="E63" s="318"/>
      <c r="F63" s="318"/>
      <c r="G63" s="318"/>
      <c r="H63" s="2">
        <v>0.002</v>
      </c>
      <c r="I63" s="45">
        <f t="shared" si="0"/>
        <v>0</v>
      </c>
      <c r="J63" s="5"/>
    </row>
    <row r="64" spans="1:10" ht="12.75" customHeight="1">
      <c r="A64" s="12" t="s">
        <v>26</v>
      </c>
      <c r="B64" s="317" t="s">
        <v>72</v>
      </c>
      <c r="C64" s="318"/>
      <c r="D64" s="318"/>
      <c r="E64" s="318"/>
      <c r="F64" s="318"/>
      <c r="G64" s="318"/>
      <c r="H64" s="2">
        <v>0.025</v>
      </c>
      <c r="I64" s="45">
        <f t="shared" si="0"/>
        <v>0</v>
      </c>
      <c r="J64" s="5"/>
    </row>
    <row r="65" spans="1:10" ht="12.75">
      <c r="A65" s="12" t="s">
        <v>25</v>
      </c>
      <c r="B65" s="317" t="s">
        <v>4</v>
      </c>
      <c r="C65" s="318"/>
      <c r="D65" s="318"/>
      <c r="E65" s="318"/>
      <c r="F65" s="318"/>
      <c r="G65" s="318"/>
      <c r="H65" s="2">
        <v>0.08</v>
      </c>
      <c r="I65" s="45">
        <f t="shared" si="0"/>
        <v>0</v>
      </c>
      <c r="J65" s="5"/>
    </row>
    <row r="66" spans="1:10" ht="12.75">
      <c r="A66" s="12" t="s">
        <v>27</v>
      </c>
      <c r="B66" s="317" t="s">
        <v>113</v>
      </c>
      <c r="C66" s="318"/>
      <c r="D66" s="318"/>
      <c r="E66" s="318"/>
      <c r="F66" s="318"/>
      <c r="G66" s="318"/>
      <c r="H66" s="81">
        <v>0.03</v>
      </c>
      <c r="I66" s="45">
        <f t="shared" si="0"/>
        <v>0</v>
      </c>
      <c r="J66" s="5"/>
    </row>
    <row r="67" spans="1:10" ht="12.75">
      <c r="A67" s="12" t="s">
        <v>28</v>
      </c>
      <c r="B67" s="317" t="s">
        <v>56</v>
      </c>
      <c r="C67" s="318"/>
      <c r="D67" s="318"/>
      <c r="E67" s="318"/>
      <c r="F67" s="318"/>
      <c r="G67" s="318"/>
      <c r="H67" s="3">
        <v>0.006</v>
      </c>
      <c r="I67" s="45">
        <f t="shared" si="0"/>
        <v>0</v>
      </c>
      <c r="J67" s="5"/>
    </row>
    <row r="68" spans="1:10" ht="12.75">
      <c r="A68" s="67" t="s">
        <v>129</v>
      </c>
      <c r="B68" s="427" t="s">
        <v>130</v>
      </c>
      <c r="C68" s="427"/>
      <c r="D68" s="427"/>
      <c r="E68" s="427"/>
      <c r="F68" s="427"/>
      <c r="G68" s="428"/>
      <c r="H68" s="68">
        <v>0</v>
      </c>
      <c r="I68" s="69">
        <f t="shared" si="0"/>
        <v>0</v>
      </c>
      <c r="J68" s="5"/>
    </row>
    <row r="69" spans="1:10" ht="13.5" thickBot="1">
      <c r="A69" s="371" t="s">
        <v>51</v>
      </c>
      <c r="B69" s="372"/>
      <c r="C69" s="372"/>
      <c r="D69" s="372"/>
      <c r="E69" s="372"/>
      <c r="F69" s="372"/>
      <c r="G69" s="373"/>
      <c r="H69" s="1">
        <f>SUM(H60:H68)</f>
        <v>0.368</v>
      </c>
      <c r="I69" s="44">
        <f>SUM(I60:I68)</f>
        <v>0</v>
      </c>
      <c r="J69" s="5"/>
    </row>
    <row r="70" spans="1:10" ht="12.75">
      <c r="A70" s="25"/>
      <c r="B70" s="362"/>
      <c r="C70" s="362"/>
      <c r="D70" s="362"/>
      <c r="E70" s="362"/>
      <c r="F70" s="362"/>
      <c r="G70" s="362"/>
      <c r="H70" s="14"/>
      <c r="I70" s="4"/>
      <c r="J70" s="5"/>
    </row>
    <row r="71" spans="1:10" ht="13.5" thickBot="1">
      <c r="A71" s="348" t="s">
        <v>58</v>
      </c>
      <c r="B71" s="348"/>
      <c r="C71" s="348"/>
      <c r="D71" s="348"/>
      <c r="E71" s="348"/>
      <c r="F71" s="348"/>
      <c r="G71" s="348"/>
      <c r="H71" s="348"/>
      <c r="I71" s="348"/>
      <c r="J71" s="5"/>
    </row>
    <row r="72" spans="1:10" ht="13.5" hidden="1" thickBot="1">
      <c r="A72" s="25"/>
      <c r="B72" s="363"/>
      <c r="C72" s="364"/>
      <c r="D72" s="364"/>
      <c r="E72" s="364"/>
      <c r="F72" s="364"/>
      <c r="G72" s="364"/>
      <c r="H72" s="14"/>
      <c r="I72" s="4"/>
      <c r="J72" s="5"/>
    </row>
    <row r="73" spans="1:10" ht="12.75">
      <c r="A73" s="10" t="s">
        <v>59</v>
      </c>
      <c r="B73" s="381" t="s">
        <v>60</v>
      </c>
      <c r="C73" s="381"/>
      <c r="D73" s="381"/>
      <c r="E73" s="381"/>
      <c r="F73" s="381"/>
      <c r="G73" s="381"/>
      <c r="H73" s="17" t="s">
        <v>0</v>
      </c>
      <c r="I73" s="18" t="s">
        <v>1</v>
      </c>
      <c r="J73" s="5"/>
    </row>
    <row r="74" spans="1:10" ht="12.75">
      <c r="A74" s="29" t="s">
        <v>9</v>
      </c>
      <c r="B74" s="382" t="s">
        <v>61</v>
      </c>
      <c r="C74" s="383"/>
      <c r="D74" s="383"/>
      <c r="E74" s="383"/>
      <c r="F74" s="383"/>
      <c r="G74" s="383"/>
      <c r="H74" s="97">
        <v>0.0909</v>
      </c>
      <c r="I74" s="98">
        <f>$I$32*H74</f>
        <v>0</v>
      </c>
      <c r="J74" s="5"/>
    </row>
    <row r="75" spans="1:10" ht="12.75">
      <c r="A75" s="30" t="s">
        <v>10</v>
      </c>
      <c r="B75" s="317" t="s">
        <v>110</v>
      </c>
      <c r="C75" s="377"/>
      <c r="D75" s="377"/>
      <c r="E75" s="377"/>
      <c r="F75" s="377"/>
      <c r="G75" s="377"/>
      <c r="H75" s="99">
        <v>0.0303</v>
      </c>
      <c r="I75" s="98">
        <f>$I$32*H75</f>
        <v>0</v>
      </c>
      <c r="J75" s="5"/>
    </row>
    <row r="76" spans="1:10" ht="12.75">
      <c r="A76" s="374" t="s">
        <v>62</v>
      </c>
      <c r="B76" s="375"/>
      <c r="C76" s="375"/>
      <c r="D76" s="375"/>
      <c r="E76" s="375"/>
      <c r="F76" s="375"/>
      <c r="G76" s="376"/>
      <c r="H76" s="99">
        <v>0.1212</v>
      </c>
      <c r="I76" s="100">
        <f>SUM(I74:I75)</f>
        <v>0</v>
      </c>
      <c r="J76" s="5"/>
    </row>
    <row r="77" spans="1:10" ht="12.75">
      <c r="A77" s="30" t="s">
        <v>11</v>
      </c>
      <c r="B77" s="317" t="s">
        <v>63</v>
      </c>
      <c r="C77" s="377"/>
      <c r="D77" s="377"/>
      <c r="E77" s="377"/>
      <c r="F77" s="377"/>
      <c r="G77" s="377"/>
      <c r="H77" s="99">
        <f>H76*H69</f>
        <v>0.0446</v>
      </c>
      <c r="I77" s="100">
        <f>I76*H69</f>
        <v>0</v>
      </c>
      <c r="J77" s="5"/>
    </row>
    <row r="78" spans="1:9" ht="13.5" thickBot="1">
      <c r="A78" s="371" t="s">
        <v>68</v>
      </c>
      <c r="B78" s="372"/>
      <c r="C78" s="372"/>
      <c r="D78" s="372"/>
      <c r="E78" s="372"/>
      <c r="F78" s="372"/>
      <c r="G78" s="373"/>
      <c r="H78" s="213">
        <f>SUM(H76:H77)</f>
        <v>0.1658</v>
      </c>
      <c r="I78" s="101">
        <f>SUM(I76:I77)</f>
        <v>0</v>
      </c>
    </row>
    <row r="79" spans="1:9" ht="12.75">
      <c r="A79" s="26"/>
      <c r="B79" s="58"/>
      <c r="C79" s="25"/>
      <c r="D79" s="25"/>
      <c r="E79" s="25"/>
      <c r="F79" s="25"/>
      <c r="G79" s="25"/>
      <c r="H79" s="14"/>
      <c r="I79" s="4"/>
    </row>
    <row r="80" spans="1:9" ht="13.5" thickBot="1">
      <c r="A80" s="338" t="s">
        <v>64</v>
      </c>
      <c r="B80" s="338"/>
      <c r="C80" s="338"/>
      <c r="D80" s="338"/>
      <c r="E80" s="338"/>
      <c r="F80" s="338"/>
      <c r="G80" s="338"/>
      <c r="H80" s="338"/>
      <c r="I80" s="338"/>
    </row>
    <row r="81" spans="1:9" ht="13.5" hidden="1" thickBot="1">
      <c r="A81" s="20"/>
      <c r="B81" s="364"/>
      <c r="C81" s="364"/>
      <c r="D81" s="364"/>
      <c r="E81" s="364"/>
      <c r="F81" s="364"/>
      <c r="G81" s="364"/>
      <c r="H81" s="15"/>
      <c r="I81" s="13"/>
    </row>
    <row r="82" spans="1:9" ht="12.75">
      <c r="A82" s="10" t="s">
        <v>65</v>
      </c>
      <c r="B82" s="378" t="s">
        <v>66</v>
      </c>
      <c r="C82" s="379"/>
      <c r="D82" s="379"/>
      <c r="E82" s="379"/>
      <c r="F82" s="379"/>
      <c r="G82" s="380"/>
      <c r="H82" s="31" t="s">
        <v>0</v>
      </c>
      <c r="I82" s="18" t="s">
        <v>1</v>
      </c>
    </row>
    <row r="83" spans="1:9" ht="12.75">
      <c r="A83" s="12" t="s">
        <v>9</v>
      </c>
      <c r="B83" s="317" t="s">
        <v>112</v>
      </c>
      <c r="C83" s="318"/>
      <c r="D83" s="318"/>
      <c r="E83" s="318"/>
      <c r="F83" s="318"/>
      <c r="G83" s="318"/>
      <c r="H83" s="65">
        <v>0.0003</v>
      </c>
      <c r="I83" s="45">
        <f>I32*H83</f>
        <v>0</v>
      </c>
    </row>
    <row r="84" spans="1:9" ht="12.75">
      <c r="A84" s="12" t="s">
        <v>10</v>
      </c>
      <c r="B84" s="317" t="s">
        <v>67</v>
      </c>
      <c r="C84" s="318"/>
      <c r="D84" s="318"/>
      <c r="E84" s="318"/>
      <c r="F84" s="318"/>
      <c r="G84" s="318"/>
      <c r="H84" s="3">
        <v>0.0001</v>
      </c>
      <c r="I84" s="45">
        <f>I83*H69</f>
        <v>0</v>
      </c>
    </row>
    <row r="85" spans="1:9" ht="13.5" thickBot="1">
      <c r="A85" s="371" t="s">
        <v>69</v>
      </c>
      <c r="B85" s="372"/>
      <c r="C85" s="372"/>
      <c r="D85" s="372"/>
      <c r="E85" s="372"/>
      <c r="F85" s="372"/>
      <c r="G85" s="373"/>
      <c r="H85" s="1">
        <f>SUM(H83:H84)</f>
        <v>0.0004</v>
      </c>
      <c r="I85" s="44">
        <f>SUM(I83:I84)</f>
        <v>0</v>
      </c>
    </row>
    <row r="86" spans="1:9" ht="12.75">
      <c r="A86" s="20"/>
      <c r="B86" s="364"/>
      <c r="C86" s="364"/>
      <c r="D86" s="364"/>
      <c r="E86" s="364"/>
      <c r="F86" s="364"/>
      <c r="G86" s="364"/>
      <c r="H86" s="14"/>
      <c r="I86" s="4"/>
    </row>
    <row r="87" spans="1:9" ht="12.75">
      <c r="A87" s="338" t="s">
        <v>79</v>
      </c>
      <c r="B87" s="338"/>
      <c r="C87" s="338"/>
      <c r="D87" s="338"/>
      <c r="E87" s="338"/>
      <c r="F87" s="338"/>
      <c r="G87" s="338"/>
      <c r="H87" s="338"/>
      <c r="I87" s="338"/>
    </row>
    <row r="88" spans="1:9" ht="1.5" customHeight="1" thickBot="1">
      <c r="A88" s="20"/>
      <c r="B88" s="362"/>
      <c r="C88" s="362"/>
      <c r="D88" s="362"/>
      <c r="E88" s="362"/>
      <c r="F88" s="362"/>
      <c r="G88" s="362"/>
      <c r="H88" s="32"/>
      <c r="I88" s="4"/>
    </row>
    <row r="89" spans="1:9" ht="12.75">
      <c r="A89" s="10" t="s">
        <v>70</v>
      </c>
      <c r="B89" s="381" t="s">
        <v>71</v>
      </c>
      <c r="C89" s="381"/>
      <c r="D89" s="381"/>
      <c r="E89" s="381"/>
      <c r="F89" s="381"/>
      <c r="G89" s="381"/>
      <c r="H89" s="17" t="s">
        <v>0</v>
      </c>
      <c r="I89" s="18" t="s">
        <v>1</v>
      </c>
    </row>
    <row r="90" spans="1:9" ht="12.75" customHeight="1">
      <c r="A90" s="11" t="s">
        <v>9</v>
      </c>
      <c r="B90" s="384" t="s">
        <v>73</v>
      </c>
      <c r="C90" s="384"/>
      <c r="D90" s="384"/>
      <c r="E90" s="384"/>
      <c r="F90" s="384"/>
      <c r="G90" s="385"/>
      <c r="H90" s="81">
        <v>0.0042</v>
      </c>
      <c r="I90" s="70">
        <f aca="true" t="shared" si="1" ref="I90:I95">$I$32*H90</f>
        <v>0</v>
      </c>
    </row>
    <row r="91" spans="1:9" ht="12.75" customHeight="1">
      <c r="A91" s="11" t="s">
        <v>10</v>
      </c>
      <c r="B91" s="384" t="s">
        <v>74</v>
      </c>
      <c r="C91" s="384"/>
      <c r="D91" s="384"/>
      <c r="E91" s="384"/>
      <c r="F91" s="384"/>
      <c r="G91" s="385"/>
      <c r="H91" s="81">
        <v>0.0003</v>
      </c>
      <c r="I91" s="70">
        <f t="shared" si="1"/>
        <v>0</v>
      </c>
    </row>
    <row r="92" spans="1:9" ht="12.75">
      <c r="A92" s="11" t="s">
        <v>11</v>
      </c>
      <c r="B92" s="341" t="s">
        <v>136</v>
      </c>
      <c r="C92" s="342"/>
      <c r="D92" s="342"/>
      <c r="E92" s="342"/>
      <c r="F92" s="342"/>
      <c r="G92" s="342"/>
      <c r="H92" s="81">
        <v>0.0194</v>
      </c>
      <c r="I92" s="70">
        <f t="shared" si="1"/>
        <v>0</v>
      </c>
    </row>
    <row r="93" spans="1:9" ht="12.75">
      <c r="A93" s="11" t="s">
        <v>13</v>
      </c>
      <c r="B93" s="389" t="s">
        <v>75</v>
      </c>
      <c r="C93" s="390"/>
      <c r="D93" s="390"/>
      <c r="E93" s="390"/>
      <c r="F93" s="390"/>
      <c r="G93" s="391"/>
      <c r="H93" s="81">
        <f>H92*H69</f>
        <v>0.0071</v>
      </c>
      <c r="I93" s="70">
        <f t="shared" si="1"/>
        <v>0</v>
      </c>
    </row>
    <row r="94" spans="1:9" ht="12.75" customHeight="1">
      <c r="A94" s="11" t="s">
        <v>26</v>
      </c>
      <c r="B94" s="340" t="s">
        <v>76</v>
      </c>
      <c r="C94" s="340"/>
      <c r="D94" s="340"/>
      <c r="E94" s="340"/>
      <c r="F94" s="340"/>
      <c r="G94" s="341"/>
      <c r="H94" s="89">
        <v>0.0001</v>
      </c>
      <c r="I94" s="70">
        <f t="shared" si="1"/>
        <v>0</v>
      </c>
    </row>
    <row r="95" spans="1:9" ht="12.75">
      <c r="A95" s="11" t="s">
        <v>25</v>
      </c>
      <c r="B95" s="340" t="s">
        <v>137</v>
      </c>
      <c r="C95" s="340"/>
      <c r="D95" s="340"/>
      <c r="E95" s="340"/>
      <c r="F95" s="340"/>
      <c r="G95" s="341"/>
      <c r="H95" s="89">
        <v>0.0436</v>
      </c>
      <c r="I95" s="70">
        <f t="shared" si="1"/>
        <v>0</v>
      </c>
    </row>
    <row r="96" spans="1:9" ht="13.5" thickBot="1">
      <c r="A96" s="371" t="s">
        <v>77</v>
      </c>
      <c r="B96" s="372"/>
      <c r="C96" s="372"/>
      <c r="D96" s="372"/>
      <c r="E96" s="372"/>
      <c r="F96" s="372"/>
      <c r="G96" s="373"/>
      <c r="H96" s="1">
        <f>SUM(H90:H95)</f>
        <v>0.0747</v>
      </c>
      <c r="I96" s="47">
        <f>SUM(I90:I95)</f>
        <v>0</v>
      </c>
    </row>
    <row r="97" spans="1:9" ht="12.75">
      <c r="A97" s="20"/>
      <c r="B97" s="386"/>
      <c r="C97" s="386"/>
      <c r="D97" s="386"/>
      <c r="E97" s="386"/>
      <c r="F97" s="386"/>
      <c r="G97" s="386"/>
      <c r="H97" s="14"/>
      <c r="I97" s="4"/>
    </row>
    <row r="98" spans="1:9" ht="12.75">
      <c r="A98" s="338" t="s">
        <v>78</v>
      </c>
      <c r="B98" s="338"/>
      <c r="C98" s="338"/>
      <c r="D98" s="338"/>
      <c r="E98" s="338"/>
      <c r="F98" s="338"/>
      <c r="G98" s="338"/>
      <c r="H98" s="338"/>
      <c r="I98" s="338"/>
    </row>
    <row r="99" spans="1:9" ht="1.5" customHeight="1" thickBot="1">
      <c r="A99" s="20"/>
      <c r="B99" s="387"/>
      <c r="C99" s="388"/>
      <c r="D99" s="388"/>
      <c r="E99" s="388"/>
      <c r="F99" s="388"/>
      <c r="G99" s="388"/>
      <c r="H99" s="14"/>
      <c r="I99" s="16"/>
    </row>
    <row r="100" spans="1:9" ht="12.75">
      <c r="A100" s="10" t="s">
        <v>80</v>
      </c>
      <c r="B100" s="381" t="s">
        <v>81</v>
      </c>
      <c r="C100" s="381"/>
      <c r="D100" s="381"/>
      <c r="E100" s="381"/>
      <c r="F100" s="381"/>
      <c r="G100" s="381"/>
      <c r="H100" s="103" t="s">
        <v>0</v>
      </c>
      <c r="I100" s="104" t="s">
        <v>88</v>
      </c>
    </row>
    <row r="101" spans="1:9" ht="12.75">
      <c r="A101" s="11" t="s">
        <v>9</v>
      </c>
      <c r="B101" s="317" t="s">
        <v>83</v>
      </c>
      <c r="C101" s="317"/>
      <c r="D101" s="317"/>
      <c r="E101" s="317"/>
      <c r="F101" s="317"/>
      <c r="G101" s="317"/>
      <c r="H101" s="86">
        <v>0.0909</v>
      </c>
      <c r="I101" s="87">
        <f aca="true" t="shared" si="2" ref="I101:I106">$I$32*H101</f>
        <v>0</v>
      </c>
    </row>
    <row r="102" spans="1:9" ht="12.75" customHeight="1">
      <c r="A102" s="11" t="s">
        <v>10</v>
      </c>
      <c r="B102" s="317" t="s">
        <v>84</v>
      </c>
      <c r="C102" s="317"/>
      <c r="D102" s="317"/>
      <c r="E102" s="317"/>
      <c r="F102" s="317"/>
      <c r="G102" s="317"/>
      <c r="H102" s="86">
        <v>0.0166</v>
      </c>
      <c r="I102" s="87">
        <f t="shared" si="2"/>
        <v>0</v>
      </c>
    </row>
    <row r="103" spans="1:9" ht="12.75">
      <c r="A103" s="11" t="s">
        <v>11</v>
      </c>
      <c r="B103" s="395" t="s">
        <v>85</v>
      </c>
      <c r="C103" s="395"/>
      <c r="D103" s="395"/>
      <c r="E103" s="395"/>
      <c r="F103" s="395"/>
      <c r="G103" s="395"/>
      <c r="H103" s="86">
        <v>0.0002</v>
      </c>
      <c r="I103" s="87">
        <f t="shared" si="2"/>
        <v>0</v>
      </c>
    </row>
    <row r="104" spans="1:9" ht="12.75">
      <c r="A104" s="11" t="s">
        <v>13</v>
      </c>
      <c r="B104" s="395" t="s">
        <v>86</v>
      </c>
      <c r="C104" s="395"/>
      <c r="D104" s="395"/>
      <c r="E104" s="395"/>
      <c r="F104" s="395"/>
      <c r="G104" s="395"/>
      <c r="H104" s="86">
        <v>0.0082</v>
      </c>
      <c r="I104" s="87">
        <f t="shared" si="2"/>
        <v>0</v>
      </c>
    </row>
    <row r="105" spans="1:9" ht="12.75">
      <c r="A105" s="11" t="s">
        <v>26</v>
      </c>
      <c r="B105" s="395" t="s">
        <v>87</v>
      </c>
      <c r="C105" s="395"/>
      <c r="D105" s="395"/>
      <c r="E105" s="395"/>
      <c r="F105" s="395"/>
      <c r="G105" s="395"/>
      <c r="H105" s="86">
        <v>0.0003</v>
      </c>
      <c r="I105" s="87">
        <f t="shared" si="2"/>
        <v>0</v>
      </c>
    </row>
    <row r="106" spans="1:10" ht="12.75">
      <c r="A106" s="11" t="s">
        <v>25</v>
      </c>
      <c r="B106" s="395" t="s">
        <v>7</v>
      </c>
      <c r="C106" s="395"/>
      <c r="D106" s="395"/>
      <c r="E106" s="395"/>
      <c r="F106" s="395"/>
      <c r="G106" s="395"/>
      <c r="H106" s="86"/>
      <c r="I106" s="87">
        <f t="shared" si="2"/>
        <v>0</v>
      </c>
      <c r="J106" s="88"/>
    </row>
    <row r="107" spans="1:9" ht="12.75">
      <c r="A107" s="413" t="s">
        <v>62</v>
      </c>
      <c r="B107" s="414"/>
      <c r="C107" s="414"/>
      <c r="D107" s="414"/>
      <c r="E107" s="414"/>
      <c r="F107" s="414"/>
      <c r="G107" s="415"/>
      <c r="H107" s="86">
        <f>SUM(H101:H106)</f>
        <v>0.1162</v>
      </c>
      <c r="I107" s="93">
        <f>SUM(I101:I106)</f>
        <v>0</v>
      </c>
    </row>
    <row r="108" spans="1:9" ht="12.75">
      <c r="A108" s="11" t="s">
        <v>27</v>
      </c>
      <c r="B108" s="395" t="s">
        <v>97</v>
      </c>
      <c r="C108" s="395"/>
      <c r="D108" s="395"/>
      <c r="E108" s="395"/>
      <c r="F108" s="395"/>
      <c r="G108" s="395"/>
      <c r="H108" s="86">
        <v>0.0427</v>
      </c>
      <c r="I108" s="93">
        <f>I107*H69</f>
        <v>0</v>
      </c>
    </row>
    <row r="109" spans="1:9" ht="13.5" thickBot="1">
      <c r="A109" s="345" t="s">
        <v>82</v>
      </c>
      <c r="B109" s="346"/>
      <c r="C109" s="346"/>
      <c r="D109" s="346"/>
      <c r="E109" s="346"/>
      <c r="F109" s="346"/>
      <c r="G109" s="347"/>
      <c r="H109" s="212">
        <f>SUM(H107:H108)</f>
        <v>0.1589</v>
      </c>
      <c r="I109" s="94">
        <f>SUM(I107:I108)</f>
        <v>0</v>
      </c>
    </row>
    <row r="110" spans="1:9" ht="12.75">
      <c r="A110" s="20"/>
      <c r="B110" s="338"/>
      <c r="C110" s="338"/>
      <c r="D110" s="338"/>
      <c r="E110" s="338"/>
      <c r="F110" s="338"/>
      <c r="G110" s="338"/>
      <c r="H110" s="15"/>
      <c r="I110" s="13"/>
    </row>
    <row r="111" spans="1:9" ht="12.75" customHeight="1" thickBot="1">
      <c r="A111" s="397" t="s">
        <v>89</v>
      </c>
      <c r="B111" s="397"/>
      <c r="C111" s="397"/>
      <c r="D111" s="397"/>
      <c r="E111" s="397"/>
      <c r="F111" s="397"/>
      <c r="G111" s="397"/>
      <c r="H111" s="397"/>
      <c r="I111" s="397"/>
    </row>
    <row r="112" spans="1:9" ht="13.5" hidden="1" thickBot="1">
      <c r="A112" s="20"/>
      <c r="B112" s="338"/>
      <c r="C112" s="338"/>
      <c r="D112" s="338"/>
      <c r="E112" s="338"/>
      <c r="F112" s="338"/>
      <c r="G112" s="338"/>
      <c r="H112" s="32"/>
      <c r="I112" s="32"/>
    </row>
    <row r="113" spans="1:9" ht="12.75">
      <c r="A113" s="10">
        <v>4</v>
      </c>
      <c r="B113" s="361" t="s">
        <v>90</v>
      </c>
      <c r="C113" s="361"/>
      <c r="D113" s="361"/>
      <c r="E113" s="361"/>
      <c r="F113" s="361"/>
      <c r="G113" s="361"/>
      <c r="H113" s="361"/>
      <c r="I113" s="18" t="s">
        <v>1</v>
      </c>
    </row>
    <row r="114" spans="1:9" ht="12.75">
      <c r="A114" s="11" t="s">
        <v>48</v>
      </c>
      <c r="B114" s="395" t="s">
        <v>49</v>
      </c>
      <c r="C114" s="395"/>
      <c r="D114" s="395"/>
      <c r="E114" s="395"/>
      <c r="F114" s="395"/>
      <c r="G114" s="395"/>
      <c r="H114" s="395"/>
      <c r="I114" s="19">
        <f>I69</f>
        <v>0</v>
      </c>
    </row>
    <row r="115" spans="1:9" ht="12.75">
      <c r="A115" s="11" t="s">
        <v>91</v>
      </c>
      <c r="B115" s="395" t="s">
        <v>60</v>
      </c>
      <c r="C115" s="395"/>
      <c r="D115" s="395"/>
      <c r="E115" s="395"/>
      <c r="F115" s="395"/>
      <c r="G115" s="395"/>
      <c r="H115" s="395"/>
      <c r="I115" s="19">
        <f>I78</f>
        <v>0</v>
      </c>
    </row>
    <row r="116" spans="1:9" ht="12.75">
      <c r="A116" s="11" t="s">
        <v>92</v>
      </c>
      <c r="B116" s="395" t="s">
        <v>66</v>
      </c>
      <c r="C116" s="395"/>
      <c r="D116" s="395"/>
      <c r="E116" s="395"/>
      <c r="F116" s="395"/>
      <c r="G116" s="395"/>
      <c r="H116" s="395"/>
      <c r="I116" s="19">
        <f>I85</f>
        <v>0</v>
      </c>
    </row>
    <row r="117" spans="1:9" ht="12.75">
      <c r="A117" s="11" t="s">
        <v>70</v>
      </c>
      <c r="B117" s="395" t="s">
        <v>71</v>
      </c>
      <c r="C117" s="395"/>
      <c r="D117" s="395"/>
      <c r="E117" s="395"/>
      <c r="F117" s="395"/>
      <c r="G117" s="395"/>
      <c r="H117" s="395"/>
      <c r="I117" s="19">
        <f>I96</f>
        <v>0</v>
      </c>
    </row>
    <row r="118" spans="1:9" ht="12.75">
      <c r="A118" s="11" t="s">
        <v>93</v>
      </c>
      <c r="B118" s="317" t="s">
        <v>81</v>
      </c>
      <c r="C118" s="317"/>
      <c r="D118" s="317"/>
      <c r="E118" s="317"/>
      <c r="F118" s="317"/>
      <c r="G118" s="317"/>
      <c r="H118" s="317"/>
      <c r="I118" s="6">
        <f>I109</f>
        <v>0</v>
      </c>
    </row>
    <row r="119" spans="1:9" ht="12.75">
      <c r="A119" s="11" t="s">
        <v>94</v>
      </c>
      <c r="B119" s="396" t="s">
        <v>7</v>
      </c>
      <c r="C119" s="396"/>
      <c r="D119" s="396"/>
      <c r="E119" s="396"/>
      <c r="F119" s="396"/>
      <c r="G119" s="396"/>
      <c r="H119" s="396"/>
      <c r="I119" s="51"/>
    </row>
    <row r="120" spans="1:9" ht="13.5" thickBot="1">
      <c r="A120" s="401" t="s">
        <v>95</v>
      </c>
      <c r="B120" s="402"/>
      <c r="C120" s="402"/>
      <c r="D120" s="402"/>
      <c r="E120" s="402"/>
      <c r="F120" s="402"/>
      <c r="G120" s="402"/>
      <c r="H120" s="403"/>
      <c r="I120" s="48">
        <f>SUM(I114:I119)</f>
        <v>0</v>
      </c>
    </row>
    <row r="121" spans="1:9" ht="12.75">
      <c r="A121" s="20"/>
      <c r="B121" s="25"/>
      <c r="C121" s="25"/>
      <c r="D121" s="25"/>
      <c r="E121" s="25"/>
      <c r="F121" s="25"/>
      <c r="G121" s="25"/>
      <c r="H121" s="25"/>
      <c r="I121" s="25"/>
    </row>
    <row r="122" spans="1:9" ht="12.75" customHeight="1" thickBot="1">
      <c r="A122" s="397" t="s">
        <v>100</v>
      </c>
      <c r="B122" s="397"/>
      <c r="C122" s="397"/>
      <c r="D122" s="397"/>
      <c r="E122" s="397"/>
      <c r="F122" s="397"/>
      <c r="G122" s="397"/>
      <c r="H122" s="397"/>
      <c r="I122" s="397"/>
    </row>
    <row r="123" spans="1:9" ht="13.5" hidden="1" thickBot="1">
      <c r="A123" s="20"/>
      <c r="B123" s="33"/>
      <c r="C123" s="33"/>
      <c r="D123" s="33"/>
      <c r="E123" s="33"/>
      <c r="F123" s="33"/>
      <c r="G123" s="33"/>
      <c r="H123" s="25"/>
      <c r="I123" s="25"/>
    </row>
    <row r="124" spans="1:9" ht="12.75">
      <c r="A124" s="10">
        <v>5</v>
      </c>
      <c r="B124" s="404" t="s">
        <v>111</v>
      </c>
      <c r="C124" s="405"/>
      <c r="D124" s="405"/>
      <c r="E124" s="405"/>
      <c r="F124" s="405"/>
      <c r="G124" s="406"/>
      <c r="H124" s="34" t="s">
        <v>0</v>
      </c>
      <c r="I124" s="28" t="s">
        <v>1</v>
      </c>
    </row>
    <row r="125" spans="1:9" ht="12.75">
      <c r="A125" s="11" t="s">
        <v>9</v>
      </c>
      <c r="B125" s="407" t="s">
        <v>96</v>
      </c>
      <c r="C125" s="408"/>
      <c r="D125" s="408"/>
      <c r="E125" s="408"/>
      <c r="F125" s="408"/>
      <c r="G125" s="409"/>
      <c r="H125" s="276">
        <v>0</v>
      </c>
      <c r="I125" s="19">
        <f>I141*H125</f>
        <v>0</v>
      </c>
    </row>
    <row r="126" spans="1:9" ht="12.75">
      <c r="A126" s="36" t="s">
        <v>10</v>
      </c>
      <c r="B126" s="410" t="s">
        <v>3</v>
      </c>
      <c r="C126" s="411"/>
      <c r="D126" s="411"/>
      <c r="E126" s="411"/>
      <c r="F126" s="411"/>
      <c r="G126" s="412"/>
      <c r="H126" s="81">
        <v>0.0865</v>
      </c>
      <c r="I126" s="19">
        <f>((I125+I130+I141)/(1-8.65%))-((I125+I130+I141))</f>
        <v>0</v>
      </c>
    </row>
    <row r="127" spans="1:9" ht="12.75">
      <c r="A127" s="37"/>
      <c r="B127" s="358" t="s">
        <v>134</v>
      </c>
      <c r="C127" s="358"/>
      <c r="D127" s="358"/>
      <c r="E127" s="358"/>
      <c r="F127" s="358"/>
      <c r="G127" s="359"/>
      <c r="H127" s="78">
        <v>0.0065</v>
      </c>
      <c r="I127" s="19">
        <f>(H127*I126)/H126</f>
        <v>0</v>
      </c>
    </row>
    <row r="128" spans="1:9" ht="12.75">
      <c r="A128" s="38"/>
      <c r="B128" s="358" t="s">
        <v>135</v>
      </c>
      <c r="C128" s="358"/>
      <c r="D128" s="358"/>
      <c r="E128" s="358"/>
      <c r="F128" s="358"/>
      <c r="G128" s="359"/>
      <c r="H128" s="78">
        <v>0.03</v>
      </c>
      <c r="I128" s="19">
        <f>(H128*I126)/H126</f>
        <v>0</v>
      </c>
    </row>
    <row r="129" spans="1:9" ht="12.75">
      <c r="A129" s="39"/>
      <c r="B129" s="358" t="s">
        <v>117</v>
      </c>
      <c r="C129" s="358"/>
      <c r="D129" s="358"/>
      <c r="E129" s="358"/>
      <c r="F129" s="358"/>
      <c r="G129" s="359"/>
      <c r="H129" s="78">
        <v>0.05</v>
      </c>
      <c r="I129" s="19">
        <f>(H129*I126)/H126</f>
        <v>0</v>
      </c>
    </row>
    <row r="130" spans="1:9" ht="12.75">
      <c r="A130" s="40" t="s">
        <v>11</v>
      </c>
      <c r="B130" s="398" t="s">
        <v>98</v>
      </c>
      <c r="C130" s="399"/>
      <c r="D130" s="399"/>
      <c r="E130" s="399"/>
      <c r="F130" s="399"/>
      <c r="G130" s="400"/>
      <c r="H130" s="277">
        <v>0</v>
      </c>
      <c r="I130" s="19">
        <f>(I125+I141)*H130</f>
        <v>0</v>
      </c>
    </row>
    <row r="131" spans="1:9" ht="13.5" thickBot="1">
      <c r="A131" s="365" t="s">
        <v>99</v>
      </c>
      <c r="B131" s="366"/>
      <c r="C131" s="366"/>
      <c r="D131" s="366"/>
      <c r="E131" s="366"/>
      <c r="F131" s="366"/>
      <c r="G131" s="367"/>
      <c r="H131" s="102"/>
      <c r="I131" s="19">
        <f>I125+I126+I130</f>
        <v>0</v>
      </c>
    </row>
    <row r="132" spans="1:9" ht="12.75">
      <c r="A132" s="20"/>
      <c r="B132" s="20"/>
      <c r="C132" s="416"/>
      <c r="D132" s="416"/>
      <c r="E132" s="416"/>
      <c r="F132" s="416"/>
      <c r="G132" s="416"/>
      <c r="H132" s="20"/>
      <c r="I132" s="20"/>
    </row>
    <row r="133" spans="1:9" ht="0.75" customHeight="1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3.5" thickBot="1">
      <c r="A134" s="330" t="s">
        <v>118</v>
      </c>
      <c r="B134" s="330"/>
      <c r="C134" s="330"/>
      <c r="D134" s="330"/>
      <c r="E134" s="330"/>
      <c r="F134" s="330"/>
      <c r="G134" s="330"/>
      <c r="H134" s="330"/>
      <c r="I134" s="330"/>
    </row>
    <row r="135" spans="1:9" ht="13.5" hidden="1" thickBot="1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2.75">
      <c r="A136" s="417" t="s">
        <v>108</v>
      </c>
      <c r="B136" s="355"/>
      <c r="C136" s="355"/>
      <c r="D136" s="355"/>
      <c r="E136" s="355"/>
      <c r="F136" s="355"/>
      <c r="G136" s="355"/>
      <c r="H136" s="356"/>
      <c r="I136" s="28" t="s">
        <v>1</v>
      </c>
    </row>
    <row r="137" spans="1:9" ht="12.75">
      <c r="A137" s="11" t="s">
        <v>9</v>
      </c>
      <c r="B137" s="357" t="s">
        <v>103</v>
      </c>
      <c r="C137" s="358"/>
      <c r="D137" s="358"/>
      <c r="E137" s="358"/>
      <c r="F137" s="358"/>
      <c r="G137" s="358"/>
      <c r="H137" s="359"/>
      <c r="I137" s="35">
        <f>I32</f>
        <v>0</v>
      </c>
    </row>
    <row r="138" spans="1:9" ht="12.75">
      <c r="A138" s="11" t="s">
        <v>10</v>
      </c>
      <c r="B138" s="357" t="s">
        <v>104</v>
      </c>
      <c r="C138" s="358"/>
      <c r="D138" s="358"/>
      <c r="E138" s="358"/>
      <c r="F138" s="358"/>
      <c r="G138" s="358"/>
      <c r="H138" s="359"/>
      <c r="I138" s="35">
        <f>I43</f>
        <v>0</v>
      </c>
    </row>
    <row r="139" spans="1:9" ht="12.75">
      <c r="A139" s="11" t="s">
        <v>11</v>
      </c>
      <c r="B139" s="357" t="s">
        <v>105</v>
      </c>
      <c r="C139" s="358"/>
      <c r="D139" s="358"/>
      <c r="E139" s="358"/>
      <c r="F139" s="358"/>
      <c r="G139" s="358"/>
      <c r="H139" s="359"/>
      <c r="I139" s="35">
        <f>I53</f>
        <v>0</v>
      </c>
    </row>
    <row r="140" spans="1:9" ht="12.75">
      <c r="A140" s="11" t="s">
        <v>13</v>
      </c>
      <c r="B140" s="357" t="s">
        <v>106</v>
      </c>
      <c r="C140" s="358"/>
      <c r="D140" s="358"/>
      <c r="E140" s="358"/>
      <c r="F140" s="358"/>
      <c r="G140" s="358"/>
      <c r="H140" s="359"/>
      <c r="I140" s="35">
        <f>I120</f>
        <v>0</v>
      </c>
    </row>
    <row r="141" spans="1:9" ht="12.75">
      <c r="A141" s="413" t="s">
        <v>101</v>
      </c>
      <c r="B141" s="414"/>
      <c r="C141" s="414"/>
      <c r="D141" s="414"/>
      <c r="E141" s="414"/>
      <c r="F141" s="414"/>
      <c r="G141" s="414"/>
      <c r="H141" s="415"/>
      <c r="I141" s="49">
        <f>SUM(I137:I140)</f>
        <v>0</v>
      </c>
    </row>
    <row r="142" spans="1:9" ht="12.75">
      <c r="A142" s="11" t="s">
        <v>26</v>
      </c>
      <c r="B142" s="357" t="s">
        <v>102</v>
      </c>
      <c r="C142" s="358"/>
      <c r="D142" s="358"/>
      <c r="E142" s="358"/>
      <c r="F142" s="358"/>
      <c r="G142" s="358"/>
      <c r="H142" s="359"/>
      <c r="I142" s="35">
        <f>I131</f>
        <v>0</v>
      </c>
    </row>
    <row r="143" spans="1:9" ht="13.5" thickBot="1">
      <c r="A143" s="365" t="s">
        <v>107</v>
      </c>
      <c r="B143" s="366"/>
      <c r="C143" s="366"/>
      <c r="D143" s="366"/>
      <c r="E143" s="366"/>
      <c r="F143" s="366"/>
      <c r="G143" s="366"/>
      <c r="H143" s="367"/>
      <c r="I143" s="50">
        <f>SUM(I141:I142)</f>
        <v>0</v>
      </c>
    </row>
  </sheetData>
  <sheetProtection/>
  <mergeCells count="134">
    <mergeCell ref="B116:H116"/>
    <mergeCell ref="B117:H117"/>
    <mergeCell ref="B118:H118"/>
    <mergeCell ref="B92:G92"/>
    <mergeCell ref="B112:G112"/>
    <mergeCell ref="B113:H113"/>
    <mergeCell ref="B114:H114"/>
    <mergeCell ref="B115:H115"/>
    <mergeCell ref="B104:G104"/>
    <mergeCell ref="B102:G102"/>
    <mergeCell ref="A141:H141"/>
    <mergeCell ref="B119:H119"/>
    <mergeCell ref="A120:H120"/>
    <mergeCell ref="B94:G94"/>
    <mergeCell ref="B93:G93"/>
    <mergeCell ref="B95:G95"/>
    <mergeCell ref="B106:G106"/>
    <mergeCell ref="B105:G105"/>
    <mergeCell ref="B103:G103"/>
    <mergeCell ref="A96:G96"/>
    <mergeCell ref="B127:G127"/>
    <mergeCell ref="A122:I122"/>
    <mergeCell ref="B130:G130"/>
    <mergeCell ref="B142:H142"/>
    <mergeCell ref="A143:H143"/>
    <mergeCell ref="A136:H136"/>
    <mergeCell ref="B137:H137"/>
    <mergeCell ref="B138:H138"/>
    <mergeCell ref="B139:H139"/>
    <mergeCell ref="B140:H140"/>
    <mergeCell ref="B91:G91"/>
    <mergeCell ref="B86:G86"/>
    <mergeCell ref="A131:G131"/>
    <mergeCell ref="C132:G132"/>
    <mergeCell ref="A134:I134"/>
    <mergeCell ref="B124:G124"/>
    <mergeCell ref="B128:G128"/>
    <mergeCell ref="B129:G129"/>
    <mergeCell ref="B125:G125"/>
    <mergeCell ref="B126:G126"/>
    <mergeCell ref="A111:I111"/>
    <mergeCell ref="B97:G97"/>
    <mergeCell ref="A98:I98"/>
    <mergeCell ref="B99:G99"/>
    <mergeCell ref="B100:G100"/>
    <mergeCell ref="A109:G109"/>
    <mergeCell ref="B110:G110"/>
    <mergeCell ref="A107:G107"/>
    <mergeCell ref="B108:G108"/>
    <mergeCell ref="B101:G101"/>
    <mergeCell ref="B74:G74"/>
    <mergeCell ref="A87:I87"/>
    <mergeCell ref="B88:G88"/>
    <mergeCell ref="B89:G89"/>
    <mergeCell ref="B90:G90"/>
    <mergeCell ref="B83:G83"/>
    <mergeCell ref="B84:G84"/>
    <mergeCell ref="B77:G77"/>
    <mergeCell ref="A78:G78"/>
    <mergeCell ref="B68:G68"/>
    <mergeCell ref="B75:G75"/>
    <mergeCell ref="A76:G76"/>
    <mergeCell ref="A80:I80"/>
    <mergeCell ref="B81:G81"/>
    <mergeCell ref="A69:G69"/>
    <mergeCell ref="B70:G70"/>
    <mergeCell ref="A71:I71"/>
    <mergeCell ref="B72:G72"/>
    <mergeCell ref="B73:G73"/>
    <mergeCell ref="A53:H53"/>
    <mergeCell ref="A55:I55"/>
    <mergeCell ref="A43:H43"/>
    <mergeCell ref="B62:G62"/>
    <mergeCell ref="A85:G85"/>
    <mergeCell ref="A57:I57"/>
    <mergeCell ref="B59:G59"/>
    <mergeCell ref="B60:G60"/>
    <mergeCell ref="B61:G61"/>
    <mergeCell ref="B82:G82"/>
    <mergeCell ref="B63:G63"/>
    <mergeCell ref="B64:G64"/>
    <mergeCell ref="B65:G65"/>
    <mergeCell ref="B66:G66"/>
    <mergeCell ref="B47:H47"/>
    <mergeCell ref="B48:H48"/>
    <mergeCell ref="B49:H49"/>
    <mergeCell ref="B50:H50"/>
    <mergeCell ref="B51:H51"/>
    <mergeCell ref="B52:H52"/>
    <mergeCell ref="A45:I45"/>
    <mergeCell ref="A34:I34"/>
    <mergeCell ref="B36:H36"/>
    <mergeCell ref="B37:H37"/>
    <mergeCell ref="B38:H38"/>
    <mergeCell ref="B39:H39"/>
    <mergeCell ref="B40:H40"/>
    <mergeCell ref="B41:H41"/>
    <mergeCell ref="B42:H42"/>
    <mergeCell ref="B26:H26"/>
    <mergeCell ref="B19:E19"/>
    <mergeCell ref="F19:I19"/>
    <mergeCell ref="B27:H27"/>
    <mergeCell ref="A21:I21"/>
    <mergeCell ref="B23:H23"/>
    <mergeCell ref="A1:I1"/>
    <mergeCell ref="A15:I15"/>
    <mergeCell ref="B16:E16"/>
    <mergeCell ref="F16:I16"/>
    <mergeCell ref="B17:E17"/>
    <mergeCell ref="B28:H28"/>
    <mergeCell ref="A4:I4"/>
    <mergeCell ref="B8:I8"/>
    <mergeCell ref="B5:I5"/>
    <mergeCell ref="B6:I6"/>
    <mergeCell ref="A2:I2"/>
    <mergeCell ref="B7:I7"/>
    <mergeCell ref="A32:H32"/>
    <mergeCell ref="B25:H25"/>
    <mergeCell ref="A3:I3"/>
    <mergeCell ref="B24:H24"/>
    <mergeCell ref="F18:I18"/>
    <mergeCell ref="B18:E18"/>
    <mergeCell ref="B30:H30"/>
    <mergeCell ref="B31:H31"/>
    <mergeCell ref="B67:G67"/>
    <mergeCell ref="A9:D9"/>
    <mergeCell ref="E9:F9"/>
    <mergeCell ref="G9:I9"/>
    <mergeCell ref="A10:D10"/>
    <mergeCell ref="E10:F10"/>
    <mergeCell ref="G10:I10"/>
    <mergeCell ref="A12:I12"/>
    <mergeCell ref="F17:I17"/>
    <mergeCell ref="B29:H29"/>
  </mergeCells>
  <printOptions horizontalCentered="1"/>
  <pageMargins left="0.2362204724409449" right="0.2362204724409449" top="1.4960629921259843" bottom="0.92" header="0.15748031496062992" footer="0.15748031496062992"/>
  <pageSetup fitToHeight="2" horizontalDpi="600" verticalDpi="600" orientation="portrait" paperSize="9" r:id="rId1"/>
  <rowBreaks count="2" manualBreakCount="2">
    <brk id="53" max="8" man="1"/>
    <brk id="10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44"/>
  <sheetViews>
    <sheetView zoomScale="115" zoomScaleNormal="115" zoomScaleSheetLayoutView="85" workbookViewId="0" topLeftCell="A1">
      <selection activeCell="M9" sqref="M9"/>
    </sheetView>
  </sheetViews>
  <sheetFormatPr defaultColWidth="9.140625" defaultRowHeight="12.75"/>
  <cols>
    <col min="1" max="1" width="7.57421875" style="0" customWidth="1"/>
    <col min="2" max="2" width="9.421875" style="0" customWidth="1"/>
    <col min="3" max="3" width="10.421875" style="0" customWidth="1"/>
    <col min="4" max="4" width="10.140625" style="0" customWidth="1"/>
    <col min="5" max="5" width="10.28125" style="0" customWidth="1"/>
    <col min="6" max="6" width="11.00390625" style="0" customWidth="1"/>
    <col min="7" max="7" width="14.8515625" style="0" customWidth="1"/>
    <col min="8" max="8" width="11.28125" style="0" customWidth="1"/>
    <col min="9" max="9" width="14.00390625" style="0" customWidth="1"/>
    <col min="10" max="10" width="9.421875" style="0" bestFit="1" customWidth="1"/>
  </cols>
  <sheetData>
    <row r="1" spans="1:9" ht="13.5" thickBot="1">
      <c r="A1" s="312"/>
      <c r="B1" s="313"/>
      <c r="C1" s="313"/>
      <c r="D1" s="313"/>
      <c r="E1" s="313"/>
      <c r="F1" s="313"/>
      <c r="G1" s="313"/>
      <c r="H1" s="313"/>
      <c r="I1" s="313"/>
    </row>
    <row r="2" spans="1:9" ht="15.75">
      <c r="A2" s="314" t="s">
        <v>6</v>
      </c>
      <c r="B2" s="315"/>
      <c r="C2" s="315"/>
      <c r="D2" s="315"/>
      <c r="E2" s="315"/>
      <c r="F2" s="315"/>
      <c r="G2" s="315"/>
      <c r="H2" s="315"/>
      <c r="I2" s="316"/>
    </row>
    <row r="3" spans="1:9" ht="13.5" thickBot="1">
      <c r="A3" s="319"/>
      <c r="B3" s="320"/>
      <c r="C3" s="320"/>
      <c r="D3" s="320"/>
      <c r="E3" s="320"/>
      <c r="F3" s="320"/>
      <c r="G3" s="320"/>
      <c r="H3" s="320"/>
      <c r="I3" s="321"/>
    </row>
    <row r="4" spans="1:9" ht="13.5" thickBot="1">
      <c r="A4" s="322" t="s">
        <v>14</v>
      </c>
      <c r="B4" s="322"/>
      <c r="C4" s="322"/>
      <c r="D4" s="322"/>
      <c r="E4" s="322"/>
      <c r="F4" s="322"/>
      <c r="G4" s="322"/>
      <c r="H4" s="322"/>
      <c r="I4" s="322"/>
    </row>
    <row r="5" spans="1:9" ht="12.75">
      <c r="A5" s="56" t="s">
        <v>9</v>
      </c>
      <c r="B5" s="323" t="s">
        <v>512</v>
      </c>
      <c r="C5" s="323"/>
      <c r="D5" s="323"/>
      <c r="E5" s="323"/>
      <c r="F5" s="323"/>
      <c r="G5" s="323"/>
      <c r="H5" s="323"/>
      <c r="I5" s="324"/>
    </row>
    <row r="6" spans="1:9" ht="12.75">
      <c r="A6" s="22" t="s">
        <v>10</v>
      </c>
      <c r="B6" s="325" t="s">
        <v>8</v>
      </c>
      <c r="C6" s="325"/>
      <c r="D6" s="325"/>
      <c r="E6" s="325"/>
      <c r="F6" s="325"/>
      <c r="G6" s="325"/>
      <c r="H6" s="325"/>
      <c r="I6" s="326"/>
    </row>
    <row r="7" spans="1:9" ht="12.75">
      <c r="A7" s="22" t="s">
        <v>11</v>
      </c>
      <c r="B7" s="325" t="s">
        <v>514</v>
      </c>
      <c r="C7" s="325"/>
      <c r="D7" s="325"/>
      <c r="E7" s="325"/>
      <c r="F7" s="325"/>
      <c r="G7" s="325"/>
      <c r="H7" s="325"/>
      <c r="I7" s="326"/>
    </row>
    <row r="8" spans="1:9" ht="13.5" thickBot="1">
      <c r="A8" s="59" t="s">
        <v>13</v>
      </c>
      <c r="B8" s="331" t="s">
        <v>12</v>
      </c>
      <c r="C8" s="331"/>
      <c r="D8" s="331"/>
      <c r="E8" s="331"/>
      <c r="F8" s="331"/>
      <c r="G8" s="331"/>
      <c r="H8" s="331"/>
      <c r="I8" s="332"/>
    </row>
    <row r="9" spans="1:9" ht="13.5" thickBot="1">
      <c r="A9" s="333" t="s">
        <v>15</v>
      </c>
      <c r="B9" s="333"/>
      <c r="C9" s="333"/>
      <c r="D9" s="333"/>
      <c r="E9" s="333"/>
      <c r="F9" s="333"/>
      <c r="G9" s="333"/>
      <c r="H9" s="333"/>
      <c r="I9" s="333"/>
    </row>
    <row r="10" spans="1:9" ht="26.25" customHeight="1">
      <c r="A10" s="334" t="s">
        <v>16</v>
      </c>
      <c r="B10" s="335"/>
      <c r="C10" s="335"/>
      <c r="D10" s="335"/>
      <c r="E10" s="335" t="s">
        <v>18</v>
      </c>
      <c r="F10" s="335"/>
      <c r="G10" s="336" t="s">
        <v>17</v>
      </c>
      <c r="H10" s="336"/>
      <c r="I10" s="337"/>
    </row>
    <row r="11" spans="1:9" ht="29.25" customHeight="1" thickBot="1">
      <c r="A11" s="421" t="s">
        <v>505</v>
      </c>
      <c r="B11" s="422"/>
      <c r="C11" s="422"/>
      <c r="D11" s="423"/>
      <c r="E11" s="328" t="s">
        <v>109</v>
      </c>
      <c r="F11" s="328"/>
      <c r="G11" s="328">
        <v>1</v>
      </c>
      <c r="H11" s="328"/>
      <c r="I11" s="329"/>
    </row>
    <row r="12" spans="1:9" ht="12.75">
      <c r="A12" s="21"/>
      <c r="B12" s="7"/>
      <c r="C12" s="7"/>
      <c r="D12" s="7"/>
      <c r="E12" s="7"/>
      <c r="F12" s="7"/>
      <c r="G12" s="7"/>
      <c r="H12" s="7"/>
      <c r="I12" s="7"/>
    </row>
    <row r="13" spans="1:9" ht="12.75">
      <c r="A13" s="330" t="s">
        <v>133</v>
      </c>
      <c r="B13" s="330"/>
      <c r="C13" s="330"/>
      <c r="D13" s="330"/>
      <c r="E13" s="330"/>
      <c r="F13" s="330"/>
      <c r="G13" s="330"/>
      <c r="H13" s="330"/>
      <c r="I13" s="330"/>
    </row>
    <row r="14" spans="1:9" ht="0.75" customHeight="1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3.5" thickBot="1">
      <c r="A15" s="24" t="s">
        <v>19</v>
      </c>
      <c r="B15" s="9"/>
      <c r="C15" s="9"/>
      <c r="D15" s="9"/>
      <c r="E15" s="9"/>
      <c r="F15" s="9"/>
      <c r="G15" s="9"/>
      <c r="H15" s="9"/>
      <c r="I15" s="9"/>
    </row>
    <row r="16" spans="1:9" ht="12.75">
      <c r="A16" s="334" t="s">
        <v>20</v>
      </c>
      <c r="B16" s="335"/>
      <c r="C16" s="335"/>
      <c r="D16" s="335"/>
      <c r="E16" s="335"/>
      <c r="F16" s="335"/>
      <c r="G16" s="335"/>
      <c r="H16" s="335"/>
      <c r="I16" s="349"/>
    </row>
    <row r="17" spans="1:9" ht="12.75">
      <c r="A17" s="22">
        <v>1</v>
      </c>
      <c r="B17" s="325" t="s">
        <v>16</v>
      </c>
      <c r="C17" s="325"/>
      <c r="D17" s="325"/>
      <c r="E17" s="325"/>
      <c r="F17" s="350" t="s">
        <v>506</v>
      </c>
      <c r="G17" s="350"/>
      <c r="H17" s="350"/>
      <c r="I17" s="351"/>
    </row>
    <row r="18" spans="1:9" ht="12.75">
      <c r="A18" s="22">
        <v>2</v>
      </c>
      <c r="B18" s="325" t="s">
        <v>21</v>
      </c>
      <c r="C18" s="325"/>
      <c r="D18" s="325"/>
      <c r="E18" s="325"/>
      <c r="F18" s="352"/>
      <c r="G18" s="352"/>
      <c r="H18" s="352"/>
      <c r="I18" s="353"/>
    </row>
    <row r="19" spans="1:9" ht="12.75">
      <c r="A19" s="22">
        <v>3</v>
      </c>
      <c r="B19" s="325" t="s">
        <v>2</v>
      </c>
      <c r="C19" s="325"/>
      <c r="D19" s="325"/>
      <c r="E19" s="325"/>
      <c r="F19" s="350" t="s">
        <v>507</v>
      </c>
      <c r="G19" s="350"/>
      <c r="H19" s="350"/>
      <c r="I19" s="351"/>
    </row>
    <row r="20" spans="1:9" ht="13.5" thickBot="1">
      <c r="A20" s="59">
        <v>4</v>
      </c>
      <c r="B20" s="331" t="s">
        <v>22</v>
      </c>
      <c r="C20" s="331"/>
      <c r="D20" s="331"/>
      <c r="E20" s="331"/>
      <c r="F20" s="360">
        <v>40909</v>
      </c>
      <c r="G20" s="320"/>
      <c r="H20" s="320"/>
      <c r="I20" s="321"/>
    </row>
    <row r="21" spans="1:9" ht="12.75">
      <c r="A21" s="26"/>
      <c r="B21" s="60"/>
      <c r="C21" s="60"/>
      <c r="D21" s="60"/>
      <c r="E21" s="60"/>
      <c r="F21" s="57"/>
      <c r="G21" s="57"/>
      <c r="H21" s="57"/>
      <c r="I21" s="57"/>
    </row>
    <row r="22" spans="1:9" ht="12.75" customHeight="1" thickBot="1">
      <c r="A22" s="338" t="s">
        <v>35</v>
      </c>
      <c r="B22" s="338"/>
      <c r="C22" s="338"/>
      <c r="D22" s="338"/>
      <c r="E22" s="338"/>
      <c r="F22" s="338"/>
      <c r="G22" s="338"/>
      <c r="H22" s="338"/>
      <c r="I22" s="338"/>
    </row>
    <row r="23" spans="1:9" ht="13.5" hidden="1" thickBot="1">
      <c r="A23" s="23"/>
      <c r="B23" s="7"/>
      <c r="C23" s="7"/>
      <c r="D23" s="7"/>
      <c r="E23" s="7"/>
      <c r="F23" s="7"/>
      <c r="G23" s="7"/>
      <c r="H23" s="8"/>
      <c r="I23" s="8"/>
    </row>
    <row r="24" spans="1:9" ht="12.75">
      <c r="A24" s="10">
        <v>1</v>
      </c>
      <c r="B24" s="361" t="s">
        <v>23</v>
      </c>
      <c r="C24" s="361"/>
      <c r="D24" s="361"/>
      <c r="E24" s="361"/>
      <c r="F24" s="361"/>
      <c r="G24" s="361"/>
      <c r="H24" s="361"/>
      <c r="I24" s="27" t="s">
        <v>1</v>
      </c>
    </row>
    <row r="25" spans="1:9" ht="12.75">
      <c r="A25" s="11" t="s">
        <v>9</v>
      </c>
      <c r="B25" s="340" t="s">
        <v>54</v>
      </c>
      <c r="C25" s="340"/>
      <c r="D25" s="340"/>
      <c r="E25" s="340"/>
      <c r="F25" s="340"/>
      <c r="G25" s="340"/>
      <c r="H25" s="340"/>
      <c r="I25" s="43"/>
    </row>
    <row r="26" spans="1:9" ht="12.75">
      <c r="A26" s="11" t="s">
        <v>10</v>
      </c>
      <c r="B26" s="340" t="s">
        <v>29</v>
      </c>
      <c r="C26" s="340"/>
      <c r="D26" s="340"/>
      <c r="E26" s="340"/>
      <c r="F26" s="340"/>
      <c r="G26" s="340"/>
      <c r="H26" s="340"/>
      <c r="I26" s="43"/>
    </row>
    <row r="27" spans="1:9" ht="12.75">
      <c r="A27" s="11" t="s">
        <v>11</v>
      </c>
      <c r="B27" s="340" t="s">
        <v>30</v>
      </c>
      <c r="C27" s="340"/>
      <c r="D27" s="340"/>
      <c r="E27" s="340"/>
      <c r="F27" s="340"/>
      <c r="G27" s="340"/>
      <c r="H27" s="340"/>
      <c r="I27" s="43"/>
    </row>
    <row r="28" spans="1:9" ht="12.75">
      <c r="A28" s="12" t="s">
        <v>13</v>
      </c>
      <c r="B28" s="340" t="s">
        <v>31</v>
      </c>
      <c r="C28" s="340"/>
      <c r="D28" s="340"/>
      <c r="E28" s="340"/>
      <c r="F28" s="340"/>
      <c r="G28" s="340"/>
      <c r="H28" s="340"/>
      <c r="I28" s="43"/>
    </row>
    <row r="29" spans="1:9" ht="12.75">
      <c r="A29" s="12" t="s">
        <v>26</v>
      </c>
      <c r="B29" s="341" t="s">
        <v>32</v>
      </c>
      <c r="C29" s="342"/>
      <c r="D29" s="342"/>
      <c r="E29" s="342"/>
      <c r="F29" s="342"/>
      <c r="G29" s="342"/>
      <c r="H29" s="343"/>
      <c r="I29" s="43"/>
    </row>
    <row r="30" spans="1:9" ht="12.75">
      <c r="A30" s="12" t="s">
        <v>25</v>
      </c>
      <c r="B30" s="341" t="s">
        <v>33</v>
      </c>
      <c r="C30" s="342"/>
      <c r="D30" s="342"/>
      <c r="E30" s="342"/>
      <c r="F30" s="342"/>
      <c r="G30" s="342"/>
      <c r="H30" s="343"/>
      <c r="I30" s="43"/>
    </row>
    <row r="31" spans="1:9" ht="12.75">
      <c r="A31" s="12" t="s">
        <v>27</v>
      </c>
      <c r="B31" s="341" t="s">
        <v>34</v>
      </c>
      <c r="C31" s="342"/>
      <c r="D31" s="342"/>
      <c r="E31" s="342"/>
      <c r="F31" s="342"/>
      <c r="G31" s="342"/>
      <c r="H31" s="343"/>
      <c r="I31" s="43"/>
    </row>
    <row r="32" spans="1:9" ht="12.75">
      <c r="A32" s="12" t="s">
        <v>28</v>
      </c>
      <c r="B32" s="340" t="s">
        <v>7</v>
      </c>
      <c r="C32" s="340"/>
      <c r="D32" s="340"/>
      <c r="E32" s="340"/>
      <c r="F32" s="340"/>
      <c r="G32" s="340"/>
      <c r="H32" s="340"/>
      <c r="I32" s="43"/>
    </row>
    <row r="33" spans="1:9" ht="13.5" thickBot="1">
      <c r="A33" s="345" t="s">
        <v>24</v>
      </c>
      <c r="B33" s="346"/>
      <c r="C33" s="346"/>
      <c r="D33" s="346"/>
      <c r="E33" s="346"/>
      <c r="F33" s="346"/>
      <c r="G33" s="346"/>
      <c r="H33" s="347"/>
      <c r="I33" s="44">
        <f>SUM(I25:I32)</f>
        <v>0</v>
      </c>
    </row>
    <row r="34" spans="1:9" ht="12.75">
      <c r="A34" s="25"/>
      <c r="B34" s="60"/>
      <c r="C34" s="60"/>
      <c r="D34" s="60"/>
      <c r="E34" s="60"/>
      <c r="F34" s="60"/>
      <c r="G34" s="60"/>
      <c r="H34" s="60"/>
      <c r="I34" s="13"/>
    </row>
    <row r="35" spans="1:9" ht="13.5" thickBot="1">
      <c r="A35" s="348" t="s">
        <v>37</v>
      </c>
      <c r="B35" s="348"/>
      <c r="C35" s="348"/>
      <c r="D35" s="348"/>
      <c r="E35" s="348"/>
      <c r="F35" s="348"/>
      <c r="G35" s="348"/>
      <c r="H35" s="348"/>
      <c r="I35" s="348"/>
    </row>
    <row r="36" spans="1:9" ht="13.5" hidden="1" thickBo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2.75">
      <c r="A37" s="10">
        <v>2</v>
      </c>
      <c r="B37" s="354" t="s">
        <v>38</v>
      </c>
      <c r="C37" s="355"/>
      <c r="D37" s="355"/>
      <c r="E37" s="355"/>
      <c r="F37" s="355"/>
      <c r="G37" s="355"/>
      <c r="H37" s="356"/>
      <c r="I37" s="27" t="s">
        <v>1</v>
      </c>
    </row>
    <row r="38" spans="1:9" ht="12.75">
      <c r="A38" s="11" t="s">
        <v>9</v>
      </c>
      <c r="B38" s="339" t="s">
        <v>39</v>
      </c>
      <c r="C38" s="339"/>
      <c r="D38" s="339"/>
      <c r="E38" s="339"/>
      <c r="F38" s="339"/>
      <c r="G38" s="339"/>
      <c r="H38" s="339"/>
      <c r="I38" s="41"/>
    </row>
    <row r="39" spans="1:9" ht="12.75">
      <c r="A39" s="11" t="s">
        <v>10</v>
      </c>
      <c r="B39" s="339" t="s">
        <v>40</v>
      </c>
      <c r="C39" s="339"/>
      <c r="D39" s="339"/>
      <c r="E39" s="339"/>
      <c r="F39" s="339"/>
      <c r="G39" s="339"/>
      <c r="H39" s="339"/>
      <c r="I39" s="41">
        <f>INSUMOS!E19</f>
        <v>0</v>
      </c>
    </row>
    <row r="40" spans="1:9" ht="12.75">
      <c r="A40" s="11" t="s">
        <v>11</v>
      </c>
      <c r="B40" s="339" t="s">
        <v>41</v>
      </c>
      <c r="C40" s="339"/>
      <c r="D40" s="339"/>
      <c r="E40" s="339"/>
      <c r="F40" s="339"/>
      <c r="G40" s="339"/>
      <c r="H40" s="339"/>
      <c r="I40" s="41"/>
    </row>
    <row r="41" spans="1:9" ht="12.75">
      <c r="A41" s="11" t="s">
        <v>13</v>
      </c>
      <c r="B41" s="339" t="s">
        <v>55</v>
      </c>
      <c r="C41" s="339"/>
      <c r="D41" s="339"/>
      <c r="E41" s="339"/>
      <c r="F41" s="339"/>
      <c r="G41" s="339"/>
      <c r="H41" s="339"/>
      <c r="I41" s="41"/>
    </row>
    <row r="42" spans="1:9" ht="12.75">
      <c r="A42" s="11" t="s">
        <v>26</v>
      </c>
      <c r="B42" s="339" t="s">
        <v>42</v>
      </c>
      <c r="C42" s="339"/>
      <c r="D42" s="339"/>
      <c r="E42" s="339"/>
      <c r="F42" s="339"/>
      <c r="G42" s="339"/>
      <c r="H42" s="339"/>
      <c r="I42" s="41"/>
    </row>
    <row r="43" spans="1:9" ht="12.75">
      <c r="A43" s="11" t="s">
        <v>25</v>
      </c>
      <c r="B43" s="339" t="s">
        <v>7</v>
      </c>
      <c r="C43" s="339"/>
      <c r="D43" s="339"/>
      <c r="E43" s="339"/>
      <c r="F43" s="339"/>
      <c r="G43" s="339"/>
      <c r="H43" s="339"/>
      <c r="I43" s="41"/>
    </row>
    <row r="44" spans="1:9" ht="13.5" thickBot="1">
      <c r="A44" s="365" t="s">
        <v>36</v>
      </c>
      <c r="B44" s="366"/>
      <c r="C44" s="366"/>
      <c r="D44" s="366"/>
      <c r="E44" s="366"/>
      <c r="F44" s="366"/>
      <c r="G44" s="366"/>
      <c r="H44" s="367"/>
      <c r="I44" s="42">
        <f>SUM(I38:I43)</f>
        <v>0</v>
      </c>
    </row>
    <row r="45" spans="1:9" ht="12.75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2.75">
      <c r="A46" s="348" t="s">
        <v>43</v>
      </c>
      <c r="B46" s="348"/>
      <c r="C46" s="348"/>
      <c r="D46" s="348"/>
      <c r="E46" s="348"/>
      <c r="F46" s="348"/>
      <c r="G46" s="348"/>
      <c r="H46" s="348"/>
      <c r="I46" s="348"/>
    </row>
    <row r="47" spans="1:9" ht="1.5" customHeight="1" thickBo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2.75">
      <c r="A48" s="10">
        <v>3</v>
      </c>
      <c r="B48" s="344" t="s">
        <v>44</v>
      </c>
      <c r="C48" s="344"/>
      <c r="D48" s="344"/>
      <c r="E48" s="344"/>
      <c r="F48" s="344"/>
      <c r="G48" s="344"/>
      <c r="H48" s="344"/>
      <c r="I48" s="28" t="s">
        <v>1</v>
      </c>
    </row>
    <row r="49" spans="1:9" ht="12.75">
      <c r="A49" s="11" t="s">
        <v>9</v>
      </c>
      <c r="B49" s="339" t="s">
        <v>45</v>
      </c>
      <c r="C49" s="339"/>
      <c r="D49" s="339"/>
      <c r="E49" s="339"/>
      <c r="F49" s="339"/>
      <c r="G49" s="339"/>
      <c r="H49" s="339"/>
      <c r="I49" s="84">
        <f>UNIFORME!E42</f>
        <v>0</v>
      </c>
    </row>
    <row r="50" spans="1:9" ht="12.75">
      <c r="A50" s="11" t="s">
        <v>10</v>
      </c>
      <c r="B50" s="339" t="s">
        <v>126</v>
      </c>
      <c r="C50" s="339"/>
      <c r="D50" s="339"/>
      <c r="E50" s="339"/>
      <c r="F50" s="339"/>
      <c r="G50" s="339"/>
      <c r="H50" s="339"/>
      <c r="I50" s="41">
        <f>'MAT JARDI'!G33</f>
        <v>0</v>
      </c>
    </row>
    <row r="51" spans="1:9" ht="12.75">
      <c r="A51" s="11" t="s">
        <v>11</v>
      </c>
      <c r="B51" s="339" t="s">
        <v>124</v>
      </c>
      <c r="C51" s="339"/>
      <c r="D51" s="339"/>
      <c r="E51" s="339"/>
      <c r="F51" s="339"/>
      <c r="G51" s="339"/>
      <c r="H51" s="339"/>
      <c r="I51" s="41">
        <f>'EQUIP. FERR'!F37</f>
        <v>0</v>
      </c>
    </row>
    <row r="52" spans="1:9" ht="12.75">
      <c r="A52" s="11" t="s">
        <v>13</v>
      </c>
      <c r="B52" s="357" t="s">
        <v>127</v>
      </c>
      <c r="C52" s="358"/>
      <c r="D52" s="358"/>
      <c r="E52" s="358"/>
      <c r="F52" s="358"/>
      <c r="G52" s="358"/>
      <c r="H52" s="359"/>
      <c r="I52" s="41">
        <f>EPI!G31</f>
        <v>0</v>
      </c>
    </row>
    <row r="53" spans="1:9" ht="12.75">
      <c r="A53" s="11" t="s">
        <v>26</v>
      </c>
      <c r="B53" s="339" t="s">
        <v>487</v>
      </c>
      <c r="C53" s="339"/>
      <c r="D53" s="339"/>
      <c r="E53" s="339"/>
      <c r="F53" s="339"/>
      <c r="G53" s="339"/>
      <c r="H53" s="339"/>
      <c r="I53" s="41">
        <f>'EQUIP. FERR'!F43</f>
        <v>0</v>
      </c>
    </row>
    <row r="54" spans="1:9" ht="13.5" thickBot="1">
      <c r="A54" s="368" t="s">
        <v>46</v>
      </c>
      <c r="B54" s="369"/>
      <c r="C54" s="369"/>
      <c r="D54" s="369"/>
      <c r="E54" s="369"/>
      <c r="F54" s="369"/>
      <c r="G54" s="369"/>
      <c r="H54" s="370"/>
      <c r="I54" s="42">
        <f>SUM(I49:I53)</f>
        <v>0</v>
      </c>
    </row>
    <row r="55" spans="1:9" ht="12.75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2.75">
      <c r="A56" s="348" t="s">
        <v>47</v>
      </c>
      <c r="B56" s="348"/>
      <c r="C56" s="348"/>
      <c r="D56" s="348"/>
      <c r="E56" s="348"/>
      <c r="F56" s="348"/>
      <c r="G56" s="348"/>
      <c r="H56" s="348"/>
      <c r="I56" s="348"/>
    </row>
    <row r="57" spans="1:9" ht="1.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3.5" thickBot="1">
      <c r="A58" s="348" t="s">
        <v>57</v>
      </c>
      <c r="B58" s="348"/>
      <c r="C58" s="348"/>
      <c r="D58" s="348"/>
      <c r="E58" s="348"/>
      <c r="F58" s="348"/>
      <c r="G58" s="348"/>
      <c r="H58" s="348"/>
      <c r="I58" s="348"/>
    </row>
    <row r="59" spans="1:9" ht="13.5" hidden="1" thickBo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2.75">
      <c r="A60" s="10" t="s">
        <v>48</v>
      </c>
      <c r="B60" s="354" t="s">
        <v>49</v>
      </c>
      <c r="C60" s="355"/>
      <c r="D60" s="355"/>
      <c r="E60" s="355"/>
      <c r="F60" s="355"/>
      <c r="G60" s="355"/>
      <c r="H60" s="62" t="s">
        <v>0</v>
      </c>
      <c r="I60" s="28" t="s">
        <v>1</v>
      </c>
    </row>
    <row r="61" spans="1:9" ht="12.75">
      <c r="A61" s="11" t="s">
        <v>9</v>
      </c>
      <c r="B61" s="317" t="s">
        <v>5</v>
      </c>
      <c r="C61" s="318"/>
      <c r="D61" s="318"/>
      <c r="E61" s="318"/>
      <c r="F61" s="318"/>
      <c r="G61" s="318"/>
      <c r="H61" s="2">
        <v>0.2</v>
      </c>
      <c r="I61" s="45">
        <f>$I$33*H61</f>
        <v>0</v>
      </c>
    </row>
    <row r="62" spans="1:9" ht="12.75">
      <c r="A62" s="11" t="s">
        <v>10</v>
      </c>
      <c r="B62" s="317" t="s">
        <v>50</v>
      </c>
      <c r="C62" s="318"/>
      <c r="D62" s="318"/>
      <c r="E62" s="318"/>
      <c r="F62" s="318"/>
      <c r="G62" s="318"/>
      <c r="H62" s="2">
        <v>0.015</v>
      </c>
      <c r="I62" s="45">
        <f aca="true" t="shared" si="0" ref="I62:I69">$I$33*H62</f>
        <v>0</v>
      </c>
    </row>
    <row r="63" spans="1:9" ht="12.75">
      <c r="A63" s="11" t="s">
        <v>11</v>
      </c>
      <c r="B63" s="317" t="s">
        <v>52</v>
      </c>
      <c r="C63" s="318"/>
      <c r="D63" s="318"/>
      <c r="E63" s="318"/>
      <c r="F63" s="318"/>
      <c r="G63" s="318"/>
      <c r="H63" s="2">
        <v>0.01</v>
      </c>
      <c r="I63" s="45">
        <f t="shared" si="0"/>
        <v>0</v>
      </c>
    </row>
    <row r="64" spans="1:9" ht="12.75">
      <c r="A64" s="12" t="s">
        <v>13</v>
      </c>
      <c r="B64" s="317" t="s">
        <v>53</v>
      </c>
      <c r="C64" s="318"/>
      <c r="D64" s="318"/>
      <c r="E64" s="318"/>
      <c r="F64" s="318"/>
      <c r="G64" s="318"/>
      <c r="H64" s="2">
        <v>0.002</v>
      </c>
      <c r="I64" s="45">
        <f t="shared" si="0"/>
        <v>0</v>
      </c>
    </row>
    <row r="65" spans="1:9" ht="12.75">
      <c r="A65" s="12" t="s">
        <v>26</v>
      </c>
      <c r="B65" s="317" t="s">
        <v>72</v>
      </c>
      <c r="C65" s="318"/>
      <c r="D65" s="318"/>
      <c r="E65" s="318"/>
      <c r="F65" s="318"/>
      <c r="G65" s="318"/>
      <c r="H65" s="2">
        <v>0.025</v>
      </c>
      <c r="I65" s="45">
        <f t="shared" si="0"/>
        <v>0</v>
      </c>
    </row>
    <row r="66" spans="1:9" ht="12.75">
      <c r="A66" s="12" t="s">
        <v>25</v>
      </c>
      <c r="B66" s="317" t="s">
        <v>4</v>
      </c>
      <c r="C66" s="318"/>
      <c r="D66" s="318"/>
      <c r="E66" s="318"/>
      <c r="F66" s="318"/>
      <c r="G66" s="318"/>
      <c r="H66" s="2">
        <v>0.08</v>
      </c>
      <c r="I66" s="45">
        <f t="shared" si="0"/>
        <v>0</v>
      </c>
    </row>
    <row r="67" spans="1:9" ht="12.75">
      <c r="A67" s="12" t="s">
        <v>27</v>
      </c>
      <c r="B67" s="317" t="s">
        <v>113</v>
      </c>
      <c r="C67" s="318"/>
      <c r="D67" s="318"/>
      <c r="E67" s="318"/>
      <c r="F67" s="318"/>
      <c r="G67" s="318"/>
      <c r="H67" s="81">
        <v>0.03</v>
      </c>
      <c r="I67" s="45">
        <f t="shared" si="0"/>
        <v>0</v>
      </c>
    </row>
    <row r="68" spans="1:9" ht="12.75">
      <c r="A68" s="12" t="s">
        <v>28</v>
      </c>
      <c r="B68" s="317" t="s">
        <v>56</v>
      </c>
      <c r="C68" s="318"/>
      <c r="D68" s="318"/>
      <c r="E68" s="318"/>
      <c r="F68" s="318"/>
      <c r="G68" s="318"/>
      <c r="H68" s="3">
        <v>0.006</v>
      </c>
      <c r="I68" s="45">
        <f t="shared" si="0"/>
        <v>0</v>
      </c>
    </row>
    <row r="69" spans="1:9" ht="12.75">
      <c r="A69" s="67" t="s">
        <v>129</v>
      </c>
      <c r="B69" s="427" t="s">
        <v>130</v>
      </c>
      <c r="C69" s="427"/>
      <c r="D69" s="427"/>
      <c r="E69" s="427"/>
      <c r="F69" s="427"/>
      <c r="G69" s="428"/>
      <c r="H69" s="68">
        <v>0</v>
      </c>
      <c r="I69" s="69">
        <f t="shared" si="0"/>
        <v>0</v>
      </c>
    </row>
    <row r="70" spans="1:9" ht="13.5" thickBot="1">
      <c r="A70" s="371" t="s">
        <v>51</v>
      </c>
      <c r="B70" s="372"/>
      <c r="C70" s="372"/>
      <c r="D70" s="372"/>
      <c r="E70" s="372"/>
      <c r="F70" s="372"/>
      <c r="G70" s="373"/>
      <c r="H70" s="1">
        <f>SUM(H61:H69)</f>
        <v>0.368</v>
      </c>
      <c r="I70" s="44">
        <f>SUM(I61:I69)</f>
        <v>0</v>
      </c>
    </row>
    <row r="71" spans="1:9" ht="12.75">
      <c r="A71" s="25"/>
      <c r="B71" s="362"/>
      <c r="C71" s="362"/>
      <c r="D71" s="362"/>
      <c r="E71" s="362"/>
      <c r="F71" s="362"/>
      <c r="G71" s="362"/>
      <c r="H71" s="14"/>
      <c r="I71" s="4"/>
    </row>
    <row r="72" spans="1:9" ht="12.75" customHeight="1" thickBot="1">
      <c r="A72" s="348" t="s">
        <v>58</v>
      </c>
      <c r="B72" s="348"/>
      <c r="C72" s="348"/>
      <c r="D72" s="348"/>
      <c r="E72" s="348"/>
      <c r="F72" s="348"/>
      <c r="G72" s="348"/>
      <c r="H72" s="348"/>
      <c r="I72" s="348"/>
    </row>
    <row r="73" spans="1:9" ht="13.5" hidden="1" thickBot="1">
      <c r="A73" s="25"/>
      <c r="B73" s="363"/>
      <c r="C73" s="364"/>
      <c r="D73" s="364"/>
      <c r="E73" s="364"/>
      <c r="F73" s="364"/>
      <c r="G73" s="364"/>
      <c r="H73" s="14"/>
      <c r="I73" s="4"/>
    </row>
    <row r="74" spans="1:9" ht="12.75">
      <c r="A74" s="10" t="s">
        <v>59</v>
      </c>
      <c r="B74" s="381" t="s">
        <v>60</v>
      </c>
      <c r="C74" s="381"/>
      <c r="D74" s="381"/>
      <c r="E74" s="381"/>
      <c r="F74" s="381"/>
      <c r="G74" s="381"/>
      <c r="H74" s="17" t="s">
        <v>0</v>
      </c>
      <c r="I74" s="18" t="s">
        <v>1</v>
      </c>
    </row>
    <row r="75" spans="1:9" ht="12.75">
      <c r="A75" s="29" t="s">
        <v>9</v>
      </c>
      <c r="B75" s="382" t="s">
        <v>61</v>
      </c>
      <c r="C75" s="383"/>
      <c r="D75" s="383"/>
      <c r="E75" s="383"/>
      <c r="F75" s="383"/>
      <c r="G75" s="383"/>
      <c r="H75" s="97">
        <v>0.0909</v>
      </c>
      <c r="I75" s="98">
        <f>$I$33*H75</f>
        <v>0</v>
      </c>
    </row>
    <row r="76" spans="1:9" ht="12.75">
      <c r="A76" s="30" t="s">
        <v>10</v>
      </c>
      <c r="B76" s="317" t="s">
        <v>110</v>
      </c>
      <c r="C76" s="377"/>
      <c r="D76" s="377"/>
      <c r="E76" s="377"/>
      <c r="F76" s="377"/>
      <c r="G76" s="377"/>
      <c r="H76" s="99">
        <v>0.0303</v>
      </c>
      <c r="I76" s="98">
        <f>$I$33*H76</f>
        <v>0</v>
      </c>
    </row>
    <row r="77" spans="1:9" ht="12.75">
      <c r="A77" s="374" t="s">
        <v>62</v>
      </c>
      <c r="B77" s="375"/>
      <c r="C77" s="375"/>
      <c r="D77" s="375"/>
      <c r="E77" s="375"/>
      <c r="F77" s="375"/>
      <c r="G77" s="376"/>
      <c r="H77" s="81">
        <f>SUM(H75:H76)</f>
        <v>0.1212</v>
      </c>
      <c r="I77" s="100">
        <f>SUM(I75:I76)</f>
        <v>0</v>
      </c>
    </row>
    <row r="78" spans="1:9" ht="12.75">
      <c r="A78" s="30" t="s">
        <v>11</v>
      </c>
      <c r="B78" s="317" t="s">
        <v>63</v>
      </c>
      <c r="C78" s="377"/>
      <c r="D78" s="377"/>
      <c r="E78" s="377"/>
      <c r="F78" s="377"/>
      <c r="G78" s="377"/>
      <c r="H78" s="99">
        <f>H77*H70</f>
        <v>0.0446</v>
      </c>
      <c r="I78" s="100">
        <f>I77*H70</f>
        <v>0</v>
      </c>
    </row>
    <row r="79" spans="1:9" ht="13.5" thickBot="1">
      <c r="A79" s="371" t="s">
        <v>68</v>
      </c>
      <c r="B79" s="372"/>
      <c r="C79" s="372"/>
      <c r="D79" s="372"/>
      <c r="E79" s="372"/>
      <c r="F79" s="372"/>
      <c r="G79" s="373"/>
      <c r="H79" s="213">
        <f>SUM(H77:H78)</f>
        <v>0.1658</v>
      </c>
      <c r="I79" s="101">
        <f>SUM(I77:I78)</f>
        <v>0</v>
      </c>
    </row>
    <row r="80" spans="1:9" ht="12.75">
      <c r="A80" s="26"/>
      <c r="B80" s="58"/>
      <c r="C80" s="25"/>
      <c r="D80" s="25"/>
      <c r="E80" s="25"/>
      <c r="F80" s="25"/>
      <c r="G80" s="25"/>
      <c r="H80" s="14"/>
      <c r="I80" s="4"/>
    </row>
    <row r="81" spans="1:9" ht="12.75">
      <c r="A81" s="338" t="s">
        <v>64</v>
      </c>
      <c r="B81" s="338"/>
      <c r="C81" s="338"/>
      <c r="D81" s="338"/>
      <c r="E81" s="338"/>
      <c r="F81" s="338"/>
      <c r="G81" s="338"/>
      <c r="H81" s="338"/>
      <c r="I81" s="338"/>
    </row>
    <row r="82" spans="1:9" ht="1.5" customHeight="1" thickBot="1">
      <c r="A82" s="20"/>
      <c r="B82" s="364"/>
      <c r="C82" s="364"/>
      <c r="D82" s="364"/>
      <c r="E82" s="364"/>
      <c r="F82" s="364"/>
      <c r="G82" s="364"/>
      <c r="H82" s="15"/>
      <c r="I82" s="13"/>
    </row>
    <row r="83" spans="1:9" ht="12.75">
      <c r="A83" s="10" t="s">
        <v>65</v>
      </c>
      <c r="B83" s="378" t="s">
        <v>66</v>
      </c>
      <c r="C83" s="379"/>
      <c r="D83" s="379"/>
      <c r="E83" s="379"/>
      <c r="F83" s="379"/>
      <c r="G83" s="380"/>
      <c r="H83" s="31" t="s">
        <v>0</v>
      </c>
      <c r="I83" s="18" t="s">
        <v>1</v>
      </c>
    </row>
    <row r="84" spans="1:9" ht="12.75">
      <c r="A84" s="12" t="s">
        <v>9</v>
      </c>
      <c r="B84" s="317" t="s">
        <v>112</v>
      </c>
      <c r="C84" s="318"/>
      <c r="D84" s="318"/>
      <c r="E84" s="318"/>
      <c r="F84" s="318"/>
      <c r="G84" s="318"/>
      <c r="H84" s="65">
        <v>0.0003</v>
      </c>
      <c r="I84" s="45">
        <f>I33*H84</f>
        <v>0</v>
      </c>
    </row>
    <row r="85" spans="1:9" ht="12.75">
      <c r="A85" s="12" t="s">
        <v>10</v>
      </c>
      <c r="B85" s="317" t="s">
        <v>67</v>
      </c>
      <c r="C85" s="318"/>
      <c r="D85" s="318"/>
      <c r="E85" s="318"/>
      <c r="F85" s="318"/>
      <c r="G85" s="318"/>
      <c r="H85" s="3">
        <v>0.0001</v>
      </c>
      <c r="I85" s="45">
        <f>I84*H70</f>
        <v>0</v>
      </c>
    </row>
    <row r="86" spans="1:9" ht="13.5" thickBot="1">
      <c r="A86" s="371" t="s">
        <v>69</v>
      </c>
      <c r="B86" s="372"/>
      <c r="C86" s="372"/>
      <c r="D86" s="372"/>
      <c r="E86" s="372"/>
      <c r="F86" s="372"/>
      <c r="G86" s="373"/>
      <c r="H86" s="1">
        <f>SUM(H84:H85)</f>
        <v>0.0004</v>
      </c>
      <c r="I86" s="44">
        <f>SUM(I84:I85)</f>
        <v>0</v>
      </c>
    </row>
    <row r="87" spans="1:9" ht="12.75">
      <c r="A87" s="20"/>
      <c r="B87" s="364"/>
      <c r="C87" s="364"/>
      <c r="D87" s="364"/>
      <c r="E87" s="364"/>
      <c r="F87" s="364"/>
      <c r="G87" s="364"/>
      <c r="H87" s="14"/>
      <c r="I87" s="4"/>
    </row>
    <row r="88" spans="1:9" ht="12.75">
      <c r="A88" s="338" t="s">
        <v>79</v>
      </c>
      <c r="B88" s="338"/>
      <c r="C88" s="338"/>
      <c r="D88" s="338"/>
      <c r="E88" s="338"/>
      <c r="F88" s="338"/>
      <c r="G88" s="338"/>
      <c r="H88" s="338"/>
      <c r="I88" s="338"/>
    </row>
    <row r="89" spans="1:9" ht="1.5" customHeight="1" thickBot="1">
      <c r="A89" s="20"/>
      <c r="B89" s="362"/>
      <c r="C89" s="362"/>
      <c r="D89" s="362"/>
      <c r="E89" s="362"/>
      <c r="F89" s="362"/>
      <c r="G89" s="362"/>
      <c r="H89" s="32"/>
      <c r="I89" s="4"/>
    </row>
    <row r="90" spans="1:9" ht="12.75">
      <c r="A90" s="10" t="s">
        <v>70</v>
      </c>
      <c r="B90" s="381" t="s">
        <v>71</v>
      </c>
      <c r="C90" s="381"/>
      <c r="D90" s="381"/>
      <c r="E90" s="381"/>
      <c r="F90" s="381"/>
      <c r="G90" s="381"/>
      <c r="H90" s="17" t="s">
        <v>0</v>
      </c>
      <c r="I90" s="18" t="s">
        <v>1</v>
      </c>
    </row>
    <row r="91" spans="1:9" ht="12.75" customHeight="1">
      <c r="A91" s="11" t="s">
        <v>9</v>
      </c>
      <c r="B91" s="384" t="s">
        <v>73</v>
      </c>
      <c r="C91" s="384"/>
      <c r="D91" s="384"/>
      <c r="E91" s="384"/>
      <c r="F91" s="384"/>
      <c r="G91" s="385"/>
      <c r="H91" s="81">
        <v>0.0042</v>
      </c>
      <c r="I91" s="46">
        <f aca="true" t="shared" si="1" ref="I91:I96">$I$33*H91</f>
        <v>0</v>
      </c>
    </row>
    <row r="92" spans="1:9" ht="12.75" customHeight="1">
      <c r="A92" s="11" t="s">
        <v>10</v>
      </c>
      <c r="B92" s="384" t="s">
        <v>74</v>
      </c>
      <c r="C92" s="384"/>
      <c r="D92" s="384"/>
      <c r="E92" s="384"/>
      <c r="F92" s="384"/>
      <c r="G92" s="385"/>
      <c r="H92" s="81">
        <v>0.0003</v>
      </c>
      <c r="I92" s="46">
        <f t="shared" si="1"/>
        <v>0</v>
      </c>
    </row>
    <row r="93" spans="1:9" ht="12.75">
      <c r="A93" s="11" t="s">
        <v>11</v>
      </c>
      <c r="B93" s="341" t="s">
        <v>136</v>
      </c>
      <c r="C93" s="342"/>
      <c r="D93" s="342"/>
      <c r="E93" s="342"/>
      <c r="F93" s="342"/>
      <c r="G93" s="342"/>
      <c r="H93" s="81">
        <v>0.0194</v>
      </c>
      <c r="I93" s="46">
        <f t="shared" si="1"/>
        <v>0</v>
      </c>
    </row>
    <row r="94" spans="1:9" ht="12.75">
      <c r="A94" s="11" t="s">
        <v>13</v>
      </c>
      <c r="B94" s="389" t="s">
        <v>75</v>
      </c>
      <c r="C94" s="390"/>
      <c r="D94" s="390"/>
      <c r="E94" s="390"/>
      <c r="F94" s="390"/>
      <c r="G94" s="391"/>
      <c r="H94" s="81">
        <f>H93*H70</f>
        <v>0.0071</v>
      </c>
      <c r="I94" s="46">
        <f t="shared" si="1"/>
        <v>0</v>
      </c>
    </row>
    <row r="95" spans="1:10" ht="12.75" customHeight="1">
      <c r="A95" s="11" t="s">
        <v>26</v>
      </c>
      <c r="B95" s="340" t="s">
        <v>76</v>
      </c>
      <c r="C95" s="340"/>
      <c r="D95" s="340"/>
      <c r="E95" s="340"/>
      <c r="F95" s="340"/>
      <c r="G95" s="341"/>
      <c r="H95" s="89">
        <v>0.0001</v>
      </c>
      <c r="I95" s="84">
        <f t="shared" si="1"/>
        <v>0</v>
      </c>
      <c r="J95" s="85"/>
    </row>
    <row r="96" spans="1:9" ht="12.75">
      <c r="A96" s="11" t="s">
        <v>25</v>
      </c>
      <c r="B96" s="340" t="s">
        <v>137</v>
      </c>
      <c r="C96" s="340"/>
      <c r="D96" s="340"/>
      <c r="E96" s="340"/>
      <c r="F96" s="340"/>
      <c r="G96" s="341"/>
      <c r="H96" s="89">
        <v>0.0436</v>
      </c>
      <c r="I96" s="84">
        <f t="shared" si="1"/>
        <v>0</v>
      </c>
    </row>
    <row r="97" spans="1:9" ht="13.5" thickBot="1">
      <c r="A97" s="371" t="s">
        <v>77</v>
      </c>
      <c r="B97" s="372"/>
      <c r="C97" s="372"/>
      <c r="D97" s="372"/>
      <c r="E97" s="372"/>
      <c r="F97" s="372"/>
      <c r="G97" s="373"/>
      <c r="H97" s="1">
        <f>SUM(H91:H96)</f>
        <v>0.0747</v>
      </c>
      <c r="I97" s="47">
        <f>SUM(I91:I96)</f>
        <v>0</v>
      </c>
    </row>
    <row r="98" spans="1:9" ht="12.75">
      <c r="A98" s="20"/>
      <c r="B98" s="386"/>
      <c r="C98" s="386"/>
      <c r="D98" s="386"/>
      <c r="E98" s="386"/>
      <c r="F98" s="386"/>
      <c r="G98" s="386"/>
      <c r="H98" s="14"/>
      <c r="I98" s="4"/>
    </row>
    <row r="99" spans="1:9" ht="12.75" customHeight="1" thickBot="1">
      <c r="A99" s="338" t="s">
        <v>78</v>
      </c>
      <c r="B99" s="338"/>
      <c r="C99" s="338"/>
      <c r="D99" s="338"/>
      <c r="E99" s="338"/>
      <c r="F99" s="338"/>
      <c r="G99" s="338"/>
      <c r="H99" s="338"/>
      <c r="I99" s="338"/>
    </row>
    <row r="100" spans="1:9" ht="13.5" hidden="1" thickBot="1">
      <c r="A100" s="20"/>
      <c r="B100" s="387"/>
      <c r="C100" s="388"/>
      <c r="D100" s="388"/>
      <c r="E100" s="388"/>
      <c r="F100" s="388"/>
      <c r="G100" s="388"/>
      <c r="H100" s="14"/>
      <c r="I100" s="16"/>
    </row>
    <row r="101" spans="1:9" ht="12.75">
      <c r="A101" s="10" t="s">
        <v>80</v>
      </c>
      <c r="B101" s="381" t="s">
        <v>81</v>
      </c>
      <c r="C101" s="381"/>
      <c r="D101" s="381"/>
      <c r="E101" s="381"/>
      <c r="F101" s="381"/>
      <c r="G101" s="381"/>
      <c r="H101" s="17" t="s">
        <v>0</v>
      </c>
      <c r="I101" s="18" t="s">
        <v>88</v>
      </c>
    </row>
    <row r="102" spans="1:9" ht="12.75">
      <c r="A102" s="11" t="s">
        <v>9</v>
      </c>
      <c r="B102" s="317" t="s">
        <v>83</v>
      </c>
      <c r="C102" s="317"/>
      <c r="D102" s="317"/>
      <c r="E102" s="317"/>
      <c r="F102" s="317"/>
      <c r="G102" s="317"/>
      <c r="H102" s="86">
        <v>0.0909</v>
      </c>
      <c r="I102" s="87">
        <f aca="true" t="shared" si="2" ref="I102:I107">$I$33*H102</f>
        <v>0</v>
      </c>
    </row>
    <row r="103" spans="1:9" ht="12.75" customHeight="1">
      <c r="A103" s="11" t="s">
        <v>10</v>
      </c>
      <c r="B103" s="317" t="s">
        <v>84</v>
      </c>
      <c r="C103" s="317"/>
      <c r="D103" s="317"/>
      <c r="E103" s="317"/>
      <c r="F103" s="317"/>
      <c r="G103" s="317"/>
      <c r="H103" s="86">
        <v>0.0166</v>
      </c>
      <c r="I103" s="87">
        <f t="shared" si="2"/>
        <v>0</v>
      </c>
    </row>
    <row r="104" spans="1:9" ht="12.75">
      <c r="A104" s="11" t="s">
        <v>11</v>
      </c>
      <c r="B104" s="395" t="s">
        <v>85</v>
      </c>
      <c r="C104" s="395"/>
      <c r="D104" s="395"/>
      <c r="E104" s="395"/>
      <c r="F104" s="395"/>
      <c r="G104" s="395"/>
      <c r="H104" s="86">
        <v>0.0002</v>
      </c>
      <c r="I104" s="87">
        <f t="shared" si="2"/>
        <v>0</v>
      </c>
    </row>
    <row r="105" spans="1:9" ht="12.75">
      <c r="A105" s="11" t="s">
        <v>13</v>
      </c>
      <c r="B105" s="395" t="s">
        <v>86</v>
      </c>
      <c r="C105" s="395"/>
      <c r="D105" s="395"/>
      <c r="E105" s="395"/>
      <c r="F105" s="395"/>
      <c r="G105" s="395"/>
      <c r="H105" s="86">
        <v>0.0082</v>
      </c>
      <c r="I105" s="87">
        <f t="shared" si="2"/>
        <v>0</v>
      </c>
    </row>
    <row r="106" spans="1:9" ht="12.75">
      <c r="A106" s="11" t="s">
        <v>26</v>
      </c>
      <c r="B106" s="395" t="s">
        <v>87</v>
      </c>
      <c r="C106" s="395"/>
      <c r="D106" s="395"/>
      <c r="E106" s="395"/>
      <c r="F106" s="395"/>
      <c r="G106" s="395"/>
      <c r="H106" s="86">
        <v>0.0003</v>
      </c>
      <c r="I106" s="87">
        <f t="shared" si="2"/>
        <v>0</v>
      </c>
    </row>
    <row r="107" spans="1:10" ht="12.75">
      <c r="A107" s="11" t="s">
        <v>25</v>
      </c>
      <c r="B107" s="395" t="s">
        <v>7</v>
      </c>
      <c r="C107" s="395"/>
      <c r="D107" s="395"/>
      <c r="E107" s="395"/>
      <c r="F107" s="395"/>
      <c r="G107" s="395"/>
      <c r="H107" s="86"/>
      <c r="I107" s="87">
        <f t="shared" si="2"/>
        <v>0</v>
      </c>
      <c r="J107" s="88"/>
    </row>
    <row r="108" spans="1:9" ht="12.75">
      <c r="A108" s="413" t="s">
        <v>62</v>
      </c>
      <c r="B108" s="414"/>
      <c r="C108" s="414"/>
      <c r="D108" s="414"/>
      <c r="E108" s="414"/>
      <c r="F108" s="414"/>
      <c r="G108" s="415"/>
      <c r="H108" s="86">
        <f>SUM(H102:H107)</f>
        <v>0.1162</v>
      </c>
      <c r="I108" s="93">
        <f>SUM(I102:I107)</f>
        <v>0</v>
      </c>
    </row>
    <row r="109" spans="1:9" ht="12.75">
      <c r="A109" s="11" t="s">
        <v>27</v>
      </c>
      <c r="B109" s="395" t="s">
        <v>97</v>
      </c>
      <c r="C109" s="395"/>
      <c r="D109" s="395"/>
      <c r="E109" s="395"/>
      <c r="F109" s="395"/>
      <c r="G109" s="395"/>
      <c r="H109" s="86">
        <v>0.0427</v>
      </c>
      <c r="I109" s="93">
        <f>I108*H70</f>
        <v>0</v>
      </c>
    </row>
    <row r="110" spans="1:9" ht="13.5" thickBot="1">
      <c r="A110" s="345" t="s">
        <v>82</v>
      </c>
      <c r="B110" s="346"/>
      <c r="C110" s="346"/>
      <c r="D110" s="346"/>
      <c r="E110" s="346"/>
      <c r="F110" s="346"/>
      <c r="G110" s="347"/>
      <c r="H110" s="212">
        <f>SUM(H108:H109)</f>
        <v>0.1589</v>
      </c>
      <c r="I110" s="94">
        <f>SUM(I108:I109)</f>
        <v>0</v>
      </c>
    </row>
    <row r="111" spans="1:9" ht="12.75">
      <c r="A111" s="20"/>
      <c r="B111" s="338"/>
      <c r="C111" s="338"/>
      <c r="D111" s="338"/>
      <c r="E111" s="338"/>
      <c r="F111" s="338"/>
      <c r="G111" s="338"/>
      <c r="H111" s="15"/>
      <c r="I111" s="13"/>
    </row>
    <row r="112" spans="1:9" ht="12" customHeight="1" thickBot="1">
      <c r="A112" s="397" t="s">
        <v>89</v>
      </c>
      <c r="B112" s="397"/>
      <c r="C112" s="397"/>
      <c r="D112" s="397"/>
      <c r="E112" s="397"/>
      <c r="F112" s="397"/>
      <c r="G112" s="397"/>
      <c r="H112" s="397"/>
      <c r="I112" s="397"/>
    </row>
    <row r="113" spans="1:9" ht="13.5" hidden="1" thickBot="1">
      <c r="A113" s="20"/>
      <c r="B113" s="338"/>
      <c r="C113" s="338"/>
      <c r="D113" s="338"/>
      <c r="E113" s="338"/>
      <c r="F113" s="338"/>
      <c r="G113" s="338"/>
      <c r="H113" s="32"/>
      <c r="I113" s="32"/>
    </row>
    <row r="114" spans="1:9" ht="12.75">
      <c r="A114" s="10">
        <v>4</v>
      </c>
      <c r="B114" s="361" t="s">
        <v>90</v>
      </c>
      <c r="C114" s="361"/>
      <c r="D114" s="361"/>
      <c r="E114" s="361"/>
      <c r="F114" s="361"/>
      <c r="G114" s="361"/>
      <c r="H114" s="361"/>
      <c r="I114" s="18" t="s">
        <v>1</v>
      </c>
    </row>
    <row r="115" spans="1:9" ht="12.75">
      <c r="A115" s="11" t="s">
        <v>48</v>
      </c>
      <c r="B115" s="395" t="s">
        <v>49</v>
      </c>
      <c r="C115" s="395"/>
      <c r="D115" s="395"/>
      <c r="E115" s="395"/>
      <c r="F115" s="395"/>
      <c r="G115" s="395"/>
      <c r="H115" s="395"/>
      <c r="I115" s="19">
        <f>I70</f>
        <v>0</v>
      </c>
    </row>
    <row r="116" spans="1:9" ht="12.75">
      <c r="A116" s="11" t="s">
        <v>91</v>
      </c>
      <c r="B116" s="395" t="s">
        <v>60</v>
      </c>
      <c r="C116" s="395"/>
      <c r="D116" s="395"/>
      <c r="E116" s="395"/>
      <c r="F116" s="395"/>
      <c r="G116" s="395"/>
      <c r="H116" s="395"/>
      <c r="I116" s="19">
        <f>I79</f>
        <v>0</v>
      </c>
    </row>
    <row r="117" spans="1:9" ht="12.75">
      <c r="A117" s="11" t="s">
        <v>92</v>
      </c>
      <c r="B117" s="395" t="s">
        <v>66</v>
      </c>
      <c r="C117" s="395"/>
      <c r="D117" s="395"/>
      <c r="E117" s="395"/>
      <c r="F117" s="395"/>
      <c r="G117" s="395"/>
      <c r="H117" s="395"/>
      <c r="I117" s="19">
        <f>I86</f>
        <v>0</v>
      </c>
    </row>
    <row r="118" spans="1:9" ht="12.75">
      <c r="A118" s="11" t="s">
        <v>70</v>
      </c>
      <c r="B118" s="395" t="s">
        <v>71</v>
      </c>
      <c r="C118" s="395"/>
      <c r="D118" s="395"/>
      <c r="E118" s="395"/>
      <c r="F118" s="395"/>
      <c r="G118" s="395"/>
      <c r="H118" s="395"/>
      <c r="I118" s="19">
        <f>I97</f>
        <v>0</v>
      </c>
    </row>
    <row r="119" spans="1:9" ht="12.75">
      <c r="A119" s="11" t="s">
        <v>93</v>
      </c>
      <c r="B119" s="317" t="s">
        <v>81</v>
      </c>
      <c r="C119" s="317"/>
      <c r="D119" s="317"/>
      <c r="E119" s="317"/>
      <c r="F119" s="317"/>
      <c r="G119" s="317"/>
      <c r="H119" s="317"/>
      <c r="I119" s="6">
        <f>I110</f>
        <v>0</v>
      </c>
    </row>
    <row r="120" spans="1:9" ht="12.75">
      <c r="A120" s="11" t="s">
        <v>94</v>
      </c>
      <c r="B120" s="396" t="s">
        <v>7</v>
      </c>
      <c r="C120" s="396"/>
      <c r="D120" s="396"/>
      <c r="E120" s="396"/>
      <c r="F120" s="396"/>
      <c r="G120" s="396"/>
      <c r="H120" s="396"/>
      <c r="I120" s="51"/>
    </row>
    <row r="121" spans="1:9" ht="13.5" thickBot="1">
      <c r="A121" s="401" t="s">
        <v>95</v>
      </c>
      <c r="B121" s="402"/>
      <c r="C121" s="402"/>
      <c r="D121" s="402"/>
      <c r="E121" s="402"/>
      <c r="F121" s="402"/>
      <c r="G121" s="402"/>
      <c r="H121" s="403"/>
      <c r="I121" s="48">
        <f>SUM(I115:I120)</f>
        <v>0</v>
      </c>
    </row>
    <row r="122" spans="1:9" ht="12.75">
      <c r="A122" s="20"/>
      <c r="B122" s="25"/>
      <c r="C122" s="25"/>
      <c r="D122" s="25"/>
      <c r="E122" s="25"/>
      <c r="F122" s="25"/>
      <c r="G122" s="25"/>
      <c r="H122" s="25"/>
      <c r="I122" s="25"/>
    </row>
    <row r="123" spans="1:9" ht="12.75">
      <c r="A123" s="397" t="s">
        <v>100</v>
      </c>
      <c r="B123" s="397"/>
      <c r="C123" s="397"/>
      <c r="D123" s="397"/>
      <c r="E123" s="397"/>
      <c r="F123" s="397"/>
      <c r="G123" s="397"/>
      <c r="H123" s="397"/>
      <c r="I123" s="397"/>
    </row>
    <row r="124" spans="1:9" ht="1.5" customHeight="1" thickBot="1">
      <c r="A124" s="20"/>
      <c r="B124" s="33"/>
      <c r="C124" s="33"/>
      <c r="D124" s="33"/>
      <c r="E124" s="33"/>
      <c r="F124" s="33"/>
      <c r="G124" s="33"/>
      <c r="H124" s="25"/>
      <c r="I124" s="25"/>
    </row>
    <row r="125" spans="1:9" ht="12.75">
      <c r="A125" s="10">
        <v>5</v>
      </c>
      <c r="B125" s="404" t="s">
        <v>111</v>
      </c>
      <c r="C125" s="405"/>
      <c r="D125" s="405"/>
      <c r="E125" s="405"/>
      <c r="F125" s="405"/>
      <c r="G125" s="406"/>
      <c r="H125" s="34" t="s">
        <v>0</v>
      </c>
      <c r="I125" s="28" t="s">
        <v>1</v>
      </c>
    </row>
    <row r="126" spans="1:9" ht="12.75">
      <c r="A126" s="11" t="s">
        <v>9</v>
      </c>
      <c r="B126" s="407" t="s">
        <v>96</v>
      </c>
      <c r="C126" s="408"/>
      <c r="D126" s="408"/>
      <c r="E126" s="408"/>
      <c r="F126" s="408"/>
      <c r="G126" s="409"/>
      <c r="H126" s="81">
        <v>0</v>
      </c>
      <c r="I126" s="19">
        <f>I142*H126</f>
        <v>0</v>
      </c>
    </row>
    <row r="127" spans="1:9" ht="12.75">
      <c r="A127" s="36" t="s">
        <v>10</v>
      </c>
      <c r="B127" s="410" t="s">
        <v>3</v>
      </c>
      <c r="C127" s="411"/>
      <c r="D127" s="411"/>
      <c r="E127" s="411"/>
      <c r="F127" s="411"/>
      <c r="G127" s="412"/>
      <c r="H127" s="53">
        <v>0.0865</v>
      </c>
      <c r="I127" s="19">
        <f>((I126+I131+I142)/(1-8.65%))-((I126+I131+I142))</f>
        <v>0</v>
      </c>
    </row>
    <row r="128" spans="1:9" ht="12.75">
      <c r="A128" s="37"/>
      <c r="B128" s="358" t="s">
        <v>134</v>
      </c>
      <c r="C128" s="358"/>
      <c r="D128" s="358"/>
      <c r="E128" s="358"/>
      <c r="F128" s="358"/>
      <c r="G128" s="359"/>
      <c r="H128" s="78">
        <v>0.0065</v>
      </c>
      <c r="I128" s="19">
        <f>(H128*I127)/H127</f>
        <v>0</v>
      </c>
    </row>
    <row r="129" spans="1:9" ht="12.75">
      <c r="A129" s="38"/>
      <c r="B129" s="358" t="s">
        <v>135</v>
      </c>
      <c r="C129" s="358"/>
      <c r="D129" s="358"/>
      <c r="E129" s="358"/>
      <c r="F129" s="358"/>
      <c r="G129" s="359"/>
      <c r="H129" s="78">
        <v>0.03</v>
      </c>
      <c r="I129" s="19">
        <f>(H129*I127)/H127</f>
        <v>0</v>
      </c>
    </row>
    <row r="130" spans="1:9" ht="12.75">
      <c r="A130" s="39"/>
      <c r="B130" s="358" t="s">
        <v>117</v>
      </c>
      <c r="C130" s="358"/>
      <c r="D130" s="358"/>
      <c r="E130" s="358"/>
      <c r="F130" s="358"/>
      <c r="G130" s="359"/>
      <c r="H130" s="78">
        <v>0.05</v>
      </c>
      <c r="I130" s="19">
        <f>(H130*I127)/H127</f>
        <v>0</v>
      </c>
    </row>
    <row r="131" spans="1:9" ht="12.75">
      <c r="A131" s="40" t="s">
        <v>11</v>
      </c>
      <c r="B131" s="398" t="s">
        <v>98</v>
      </c>
      <c r="C131" s="399"/>
      <c r="D131" s="399"/>
      <c r="E131" s="399"/>
      <c r="F131" s="399"/>
      <c r="G131" s="400"/>
      <c r="H131" s="82">
        <v>0</v>
      </c>
      <c r="I131" s="19">
        <f>(I142+I126)*H131</f>
        <v>0</v>
      </c>
    </row>
    <row r="132" spans="1:9" ht="13.5" thickBot="1">
      <c r="A132" s="365" t="s">
        <v>99</v>
      </c>
      <c r="B132" s="366"/>
      <c r="C132" s="366"/>
      <c r="D132" s="366"/>
      <c r="E132" s="366"/>
      <c r="F132" s="366"/>
      <c r="G132" s="367"/>
      <c r="H132" s="54"/>
      <c r="I132" s="19">
        <f>I126+I127+I131</f>
        <v>0</v>
      </c>
    </row>
    <row r="133" spans="1:9" ht="12" customHeight="1">
      <c r="A133" s="20"/>
      <c r="B133" s="20"/>
      <c r="C133" s="416"/>
      <c r="D133" s="416"/>
      <c r="E133" s="416"/>
      <c r="F133" s="416"/>
      <c r="G133" s="416"/>
      <c r="H133" s="20"/>
      <c r="I133" s="20"/>
    </row>
    <row r="134" spans="1:9" ht="12.75" hidden="1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3.5" thickBot="1">
      <c r="A135" s="330" t="s">
        <v>118</v>
      </c>
      <c r="B135" s="330"/>
      <c r="C135" s="330"/>
      <c r="D135" s="330"/>
      <c r="E135" s="330"/>
      <c r="F135" s="330"/>
      <c r="G135" s="330"/>
      <c r="H135" s="330"/>
      <c r="I135" s="330"/>
    </row>
    <row r="136" spans="1:9" ht="13.5" hidden="1" thickBot="1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2.75">
      <c r="A137" s="417" t="s">
        <v>108</v>
      </c>
      <c r="B137" s="355"/>
      <c r="C137" s="355"/>
      <c r="D137" s="355"/>
      <c r="E137" s="355"/>
      <c r="F137" s="355"/>
      <c r="G137" s="355"/>
      <c r="H137" s="356"/>
      <c r="I137" s="28" t="s">
        <v>1</v>
      </c>
    </row>
    <row r="138" spans="1:9" ht="12.75">
      <c r="A138" s="11" t="s">
        <v>9</v>
      </c>
      <c r="B138" s="357" t="s">
        <v>103</v>
      </c>
      <c r="C138" s="358"/>
      <c r="D138" s="358"/>
      <c r="E138" s="358"/>
      <c r="F138" s="358"/>
      <c r="G138" s="358"/>
      <c r="H138" s="359"/>
      <c r="I138" s="35">
        <f>I33</f>
        <v>0</v>
      </c>
    </row>
    <row r="139" spans="1:9" ht="12.75">
      <c r="A139" s="11" t="s">
        <v>10</v>
      </c>
      <c r="B139" s="357" t="s">
        <v>104</v>
      </c>
      <c r="C139" s="358"/>
      <c r="D139" s="358"/>
      <c r="E139" s="358"/>
      <c r="F139" s="358"/>
      <c r="G139" s="358"/>
      <c r="H139" s="359"/>
      <c r="I139" s="35">
        <f>I44</f>
        <v>0</v>
      </c>
    </row>
    <row r="140" spans="1:9" ht="12.75">
      <c r="A140" s="11" t="s">
        <v>11</v>
      </c>
      <c r="B140" s="357" t="s">
        <v>105</v>
      </c>
      <c r="C140" s="358"/>
      <c r="D140" s="358"/>
      <c r="E140" s="358"/>
      <c r="F140" s="358"/>
      <c r="G140" s="358"/>
      <c r="H140" s="359"/>
      <c r="I140" s="35">
        <f>I54</f>
        <v>0</v>
      </c>
    </row>
    <row r="141" spans="1:9" ht="12.75">
      <c r="A141" s="11" t="s">
        <v>13</v>
      </c>
      <c r="B141" s="357" t="s">
        <v>106</v>
      </c>
      <c r="C141" s="358"/>
      <c r="D141" s="358"/>
      <c r="E141" s="358"/>
      <c r="F141" s="358"/>
      <c r="G141" s="358"/>
      <c r="H141" s="359"/>
      <c r="I141" s="35">
        <f>I121</f>
        <v>0</v>
      </c>
    </row>
    <row r="142" spans="1:9" ht="12.75">
      <c r="A142" s="413" t="s">
        <v>101</v>
      </c>
      <c r="B142" s="414"/>
      <c r="C142" s="414"/>
      <c r="D142" s="414"/>
      <c r="E142" s="414"/>
      <c r="F142" s="414"/>
      <c r="G142" s="414"/>
      <c r="H142" s="415"/>
      <c r="I142" s="49">
        <f>SUM(I138:I141)</f>
        <v>0</v>
      </c>
    </row>
    <row r="143" spans="1:9" ht="12.75">
      <c r="A143" s="11" t="s">
        <v>26</v>
      </c>
      <c r="B143" s="357" t="s">
        <v>102</v>
      </c>
      <c r="C143" s="358"/>
      <c r="D143" s="358"/>
      <c r="E143" s="358"/>
      <c r="F143" s="358"/>
      <c r="G143" s="358"/>
      <c r="H143" s="359"/>
      <c r="I143" s="35">
        <f>I132</f>
        <v>0</v>
      </c>
    </row>
    <row r="144" spans="1:9" ht="13.5" thickBot="1">
      <c r="A144" s="365" t="s">
        <v>107</v>
      </c>
      <c r="B144" s="366"/>
      <c r="C144" s="366"/>
      <c r="D144" s="366"/>
      <c r="E144" s="366"/>
      <c r="F144" s="366"/>
      <c r="G144" s="366"/>
      <c r="H144" s="367"/>
      <c r="I144" s="50">
        <f>SUM(I142:I143)</f>
        <v>0</v>
      </c>
    </row>
  </sheetData>
  <sheetProtection/>
  <mergeCells count="135">
    <mergeCell ref="B96:G96"/>
    <mergeCell ref="B128:G128"/>
    <mergeCell ref="B129:G129"/>
    <mergeCell ref="B130:G130"/>
    <mergeCell ref="B131:G131"/>
    <mergeCell ref="A132:G132"/>
    <mergeCell ref="A121:H121"/>
    <mergeCell ref="A123:I123"/>
    <mergeCell ref="B125:G125"/>
    <mergeCell ref="B126:G126"/>
    <mergeCell ref="B127:G127"/>
    <mergeCell ref="B140:H140"/>
    <mergeCell ref="B141:H141"/>
    <mergeCell ref="A142:H142"/>
    <mergeCell ref="B143:H143"/>
    <mergeCell ref="A144:H144"/>
    <mergeCell ref="C133:G133"/>
    <mergeCell ref="A135:I135"/>
    <mergeCell ref="A137:H137"/>
    <mergeCell ref="B138:H138"/>
    <mergeCell ref="B139:H139"/>
    <mergeCell ref="B69:G69"/>
    <mergeCell ref="B101:G101"/>
    <mergeCell ref="B107:G107"/>
    <mergeCell ref="B106:G106"/>
    <mergeCell ref="B104:G104"/>
    <mergeCell ref="B105:G105"/>
    <mergeCell ref="B103:G103"/>
    <mergeCell ref="A97:G97"/>
    <mergeCell ref="B98:G98"/>
    <mergeCell ref="B119:H119"/>
    <mergeCell ref="B120:H120"/>
    <mergeCell ref="B111:G111"/>
    <mergeCell ref="A112:I112"/>
    <mergeCell ref="B113:G113"/>
    <mergeCell ref="B114:H114"/>
    <mergeCell ref="B115:H115"/>
    <mergeCell ref="B116:H116"/>
    <mergeCell ref="B117:H117"/>
    <mergeCell ref="B118:H118"/>
    <mergeCell ref="A99:I99"/>
    <mergeCell ref="B100:G100"/>
    <mergeCell ref="B102:G102"/>
    <mergeCell ref="A108:G108"/>
    <mergeCell ref="B109:G109"/>
    <mergeCell ref="A110:G110"/>
    <mergeCell ref="B91:G91"/>
    <mergeCell ref="B92:G92"/>
    <mergeCell ref="B93:G93"/>
    <mergeCell ref="B94:G94"/>
    <mergeCell ref="B95:G95"/>
    <mergeCell ref="A86:G86"/>
    <mergeCell ref="B87:G87"/>
    <mergeCell ref="A88:I88"/>
    <mergeCell ref="B89:G89"/>
    <mergeCell ref="B90:G90"/>
    <mergeCell ref="B82:G82"/>
    <mergeCell ref="B83:G83"/>
    <mergeCell ref="B84:G84"/>
    <mergeCell ref="B85:G85"/>
    <mergeCell ref="B75:G75"/>
    <mergeCell ref="B76:G76"/>
    <mergeCell ref="A77:G77"/>
    <mergeCell ref="B78:G78"/>
    <mergeCell ref="A79:G79"/>
    <mergeCell ref="B68:G68"/>
    <mergeCell ref="A54:H54"/>
    <mergeCell ref="A56:I56"/>
    <mergeCell ref="A81:I81"/>
    <mergeCell ref="B71:G71"/>
    <mergeCell ref="A72:I72"/>
    <mergeCell ref="B73:G73"/>
    <mergeCell ref="B74:G74"/>
    <mergeCell ref="B63:G63"/>
    <mergeCell ref="B66:G66"/>
    <mergeCell ref="B25:H25"/>
    <mergeCell ref="B26:H26"/>
    <mergeCell ref="B27:H27"/>
    <mergeCell ref="F20:I20"/>
    <mergeCell ref="B67:G67"/>
    <mergeCell ref="B20:E20"/>
    <mergeCell ref="A22:I22"/>
    <mergeCell ref="B24:H24"/>
    <mergeCell ref="B62:G62"/>
    <mergeCell ref="B65:G65"/>
    <mergeCell ref="B17:E17"/>
    <mergeCell ref="F17:I17"/>
    <mergeCell ref="B18:E18"/>
    <mergeCell ref="F18:I18"/>
    <mergeCell ref="B43:H43"/>
    <mergeCell ref="B38:H38"/>
    <mergeCell ref="B39:H39"/>
    <mergeCell ref="B40:H40"/>
    <mergeCell ref="B41:H41"/>
    <mergeCell ref="B42:H42"/>
    <mergeCell ref="A13:I13"/>
    <mergeCell ref="A16:I16"/>
    <mergeCell ref="A70:G70"/>
    <mergeCell ref="A46:I46"/>
    <mergeCell ref="B48:H48"/>
    <mergeCell ref="B49:H49"/>
    <mergeCell ref="B32:H32"/>
    <mergeCell ref="B19:E19"/>
    <mergeCell ref="F19:I19"/>
    <mergeCell ref="A58:I58"/>
    <mergeCell ref="B28:H28"/>
    <mergeCell ref="B29:H29"/>
    <mergeCell ref="B30:H30"/>
    <mergeCell ref="B31:H31"/>
    <mergeCell ref="A33:H33"/>
    <mergeCell ref="A35:I35"/>
    <mergeCell ref="B37:H37"/>
    <mergeCell ref="A44:H44"/>
    <mergeCell ref="B5:I5"/>
    <mergeCell ref="B6:I6"/>
    <mergeCell ref="B7:I7"/>
    <mergeCell ref="B8:I8"/>
    <mergeCell ref="A10:D10"/>
    <mergeCell ref="E10:F10"/>
    <mergeCell ref="G10:I10"/>
    <mergeCell ref="A9:I9"/>
    <mergeCell ref="B64:G64"/>
    <mergeCell ref="B50:H50"/>
    <mergeCell ref="B51:H51"/>
    <mergeCell ref="B52:H52"/>
    <mergeCell ref="B53:H53"/>
    <mergeCell ref="B60:G60"/>
    <mergeCell ref="B61:G61"/>
    <mergeCell ref="A1:I1"/>
    <mergeCell ref="A2:I2"/>
    <mergeCell ref="A3:I3"/>
    <mergeCell ref="A4:I4"/>
    <mergeCell ref="A11:D11"/>
    <mergeCell ref="E11:F11"/>
    <mergeCell ref="G11:I11"/>
  </mergeCells>
  <printOptions horizontalCentered="1"/>
  <pageMargins left="0.24" right="0.24" top="1.46" bottom="0.9" header="0.17" footer="0.17"/>
  <pageSetup fitToHeight="2" horizontalDpi="600" verticalDpi="600" orientation="portrait" paperSize="9" scale="99" r:id="rId1"/>
  <rowBreaks count="2" manualBreakCount="2">
    <brk id="54" max="8" man="1"/>
    <brk id="11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view="pageLayout" workbookViewId="0" topLeftCell="A4">
      <selection activeCell="E9" sqref="E9"/>
    </sheetView>
  </sheetViews>
  <sheetFormatPr defaultColWidth="9.140625" defaultRowHeight="12.75"/>
  <cols>
    <col min="1" max="1" width="54.57421875" style="106" customWidth="1"/>
    <col min="2" max="2" width="29.8515625" style="106" customWidth="1"/>
    <col min="3" max="3" width="17.140625" style="106" customWidth="1"/>
    <col min="4" max="4" width="20.140625" style="106" customWidth="1"/>
    <col min="5" max="5" width="24.140625" style="153" customWidth="1"/>
    <col min="6" max="16384" width="9.140625" style="106" customWidth="1"/>
  </cols>
  <sheetData>
    <row r="1" spans="1:5" ht="39.75" customHeight="1">
      <c r="A1" s="430" t="s">
        <v>139</v>
      </c>
      <c r="B1" s="430"/>
      <c r="C1" s="430"/>
      <c r="D1" s="430"/>
      <c r="E1" s="430"/>
    </row>
    <row r="2" ht="15.75">
      <c r="A2" s="115" t="s">
        <v>301</v>
      </c>
    </row>
    <row r="3" spans="1:5" ht="31.5">
      <c r="A3" s="214" t="s">
        <v>140</v>
      </c>
      <c r="B3" s="214" t="s">
        <v>141</v>
      </c>
      <c r="C3" s="214" t="s">
        <v>142</v>
      </c>
      <c r="D3" s="214" t="s">
        <v>143</v>
      </c>
      <c r="E3" s="214" t="s">
        <v>144</v>
      </c>
    </row>
    <row r="4" spans="1:5" ht="28.5">
      <c r="A4" s="218" t="s">
        <v>277</v>
      </c>
      <c r="B4" s="221" t="s">
        <v>145</v>
      </c>
      <c r="C4" s="214">
        <v>2</v>
      </c>
      <c r="D4" s="279"/>
      <c r="E4" s="220">
        <f>C4*D4</f>
        <v>0</v>
      </c>
    </row>
    <row r="5" spans="1:5" ht="42.75">
      <c r="A5" s="218" t="s">
        <v>279</v>
      </c>
      <c r="B5" s="221" t="s">
        <v>145</v>
      </c>
      <c r="C5" s="214">
        <v>2</v>
      </c>
      <c r="D5" s="279"/>
      <c r="E5" s="220">
        <f>C5*D5</f>
        <v>0</v>
      </c>
    </row>
    <row r="6" spans="1:5" ht="28.5">
      <c r="A6" s="215" t="s">
        <v>280</v>
      </c>
      <c r="B6" s="221" t="s">
        <v>145</v>
      </c>
      <c r="C6" s="214">
        <v>2</v>
      </c>
      <c r="D6" s="279"/>
      <c r="E6" s="220">
        <f>C6*D6</f>
        <v>0</v>
      </c>
    </row>
    <row r="7" spans="1:5" ht="45" customHeight="1">
      <c r="A7" s="218" t="s">
        <v>281</v>
      </c>
      <c r="B7" s="221" t="s">
        <v>146</v>
      </c>
      <c r="C7" s="214">
        <v>2</v>
      </c>
      <c r="D7" s="279"/>
      <c r="E7" s="220">
        <f>C7*D7</f>
        <v>0</v>
      </c>
    </row>
    <row r="8" spans="1:5" ht="23.25" customHeight="1">
      <c r="A8" s="429" t="s">
        <v>147</v>
      </c>
      <c r="B8" s="429"/>
      <c r="C8" s="429"/>
      <c r="D8" s="429"/>
      <c r="E8" s="220">
        <f>SUM(E4:E7)</f>
        <v>0</v>
      </c>
    </row>
    <row r="9" spans="1:5" ht="28.5" customHeight="1">
      <c r="A9" s="429" t="s">
        <v>148</v>
      </c>
      <c r="B9" s="429"/>
      <c r="C9" s="429"/>
      <c r="D9" s="429"/>
      <c r="E9" s="220">
        <f>E8/6</f>
        <v>0</v>
      </c>
    </row>
    <row r="10" spans="1:5" ht="15.75">
      <c r="A10" s="120"/>
      <c r="B10" s="120"/>
      <c r="C10" s="120"/>
      <c r="D10" s="120"/>
      <c r="E10" s="207"/>
    </row>
    <row r="11" ht="15.75">
      <c r="A11" s="115" t="s">
        <v>302</v>
      </c>
    </row>
    <row r="12" spans="1:5" ht="31.5">
      <c r="A12" s="214" t="s">
        <v>140</v>
      </c>
      <c r="B12" s="214" t="s">
        <v>141</v>
      </c>
      <c r="C12" s="214" t="s">
        <v>142</v>
      </c>
      <c r="D12" s="214" t="s">
        <v>143</v>
      </c>
      <c r="E12" s="214" t="s">
        <v>144</v>
      </c>
    </row>
    <row r="13" spans="1:5" ht="28.5">
      <c r="A13" s="218" t="s">
        <v>283</v>
      </c>
      <c r="B13" s="221" t="s">
        <v>149</v>
      </c>
      <c r="C13" s="214">
        <v>2</v>
      </c>
      <c r="D13" s="217"/>
      <c r="E13" s="220">
        <f>C13*D13</f>
        <v>0</v>
      </c>
    </row>
    <row r="14" spans="1:5" ht="42.75">
      <c r="A14" s="218" t="s">
        <v>284</v>
      </c>
      <c r="B14" s="221" t="s">
        <v>149</v>
      </c>
      <c r="C14" s="214">
        <v>2</v>
      </c>
      <c r="D14" s="217"/>
      <c r="E14" s="220">
        <f>C14*D14</f>
        <v>0</v>
      </c>
    </row>
    <row r="15" spans="1:5" ht="28.5">
      <c r="A15" s="215" t="s">
        <v>285</v>
      </c>
      <c r="B15" s="221" t="s">
        <v>303</v>
      </c>
      <c r="C15" s="214">
        <v>4</v>
      </c>
      <c r="D15" s="217"/>
      <c r="E15" s="220">
        <f>C15*D15</f>
        <v>0</v>
      </c>
    </row>
    <row r="16" spans="1:5" ht="28.5">
      <c r="A16" s="215" t="s">
        <v>287</v>
      </c>
      <c r="B16" s="221" t="s">
        <v>150</v>
      </c>
      <c r="C16" s="214">
        <v>2</v>
      </c>
      <c r="D16" s="217"/>
      <c r="E16" s="220">
        <f>C16*D16</f>
        <v>0</v>
      </c>
    </row>
    <row r="17" spans="1:5" ht="42.75">
      <c r="A17" s="218" t="s">
        <v>288</v>
      </c>
      <c r="B17" s="221" t="s">
        <v>150</v>
      </c>
      <c r="C17" s="214">
        <v>2</v>
      </c>
      <c r="D17" s="217"/>
      <c r="E17" s="220">
        <f>C17*D17</f>
        <v>0</v>
      </c>
    </row>
    <row r="18" spans="1:5" ht="26.25" customHeight="1">
      <c r="A18" s="429" t="s">
        <v>147</v>
      </c>
      <c r="B18" s="429"/>
      <c r="C18" s="429"/>
      <c r="D18" s="429"/>
      <c r="E18" s="220">
        <f>SUM(E13:E17)</f>
        <v>0</v>
      </c>
    </row>
    <row r="19" spans="1:5" ht="26.25" customHeight="1">
      <c r="A19" s="429" t="s">
        <v>148</v>
      </c>
      <c r="B19" s="429"/>
      <c r="C19" s="429"/>
      <c r="D19" s="429"/>
      <c r="E19" s="220">
        <f>E18/6</f>
        <v>0</v>
      </c>
    </row>
    <row r="22" ht="15.75">
      <c r="A22" s="115" t="s">
        <v>304</v>
      </c>
    </row>
    <row r="23" spans="1:5" ht="31.5">
      <c r="A23" s="214" t="s">
        <v>140</v>
      </c>
      <c r="B23" s="214" t="s">
        <v>141</v>
      </c>
      <c r="C23" s="214" t="s">
        <v>142</v>
      </c>
      <c r="D23" s="214" t="s">
        <v>143</v>
      </c>
      <c r="E23" s="214" t="s">
        <v>144</v>
      </c>
    </row>
    <row r="24" spans="1:5" ht="72" customHeight="1">
      <c r="A24" s="218" t="s">
        <v>289</v>
      </c>
      <c r="B24" s="216" t="s">
        <v>278</v>
      </c>
      <c r="C24" s="214">
        <v>2</v>
      </c>
      <c r="D24" s="217"/>
      <c r="E24" s="217">
        <f>C24*D24</f>
        <v>0</v>
      </c>
    </row>
    <row r="25" spans="1:5" ht="42.75">
      <c r="A25" s="218" t="s">
        <v>290</v>
      </c>
      <c r="B25" s="216" t="s">
        <v>278</v>
      </c>
      <c r="C25" s="214">
        <v>2</v>
      </c>
      <c r="D25" s="217"/>
      <c r="E25" s="217">
        <f aca="true" t="shared" si="0" ref="E25:E30">C25*D25</f>
        <v>0</v>
      </c>
    </row>
    <row r="26" spans="1:5" ht="42.75">
      <c r="A26" s="218" t="s">
        <v>291</v>
      </c>
      <c r="B26" s="216" t="s">
        <v>278</v>
      </c>
      <c r="C26" s="214">
        <v>2</v>
      </c>
      <c r="D26" s="217"/>
      <c r="E26" s="217">
        <f t="shared" si="0"/>
        <v>0</v>
      </c>
    </row>
    <row r="27" spans="1:5" ht="42.75">
      <c r="A27" s="218" t="s">
        <v>292</v>
      </c>
      <c r="B27" s="216" t="s">
        <v>278</v>
      </c>
      <c r="C27" s="214">
        <v>2</v>
      </c>
      <c r="D27" s="217"/>
      <c r="E27" s="217">
        <f t="shared" si="0"/>
        <v>0</v>
      </c>
    </row>
    <row r="28" spans="1:5" ht="15.75">
      <c r="A28" s="215" t="s">
        <v>293</v>
      </c>
      <c r="B28" s="216" t="s">
        <v>278</v>
      </c>
      <c r="C28" s="214">
        <v>2</v>
      </c>
      <c r="D28" s="217"/>
      <c r="E28" s="217">
        <f t="shared" si="0"/>
        <v>0</v>
      </c>
    </row>
    <row r="29" spans="1:5" ht="28.5">
      <c r="A29" s="218" t="s">
        <v>294</v>
      </c>
      <c r="B29" s="216" t="s">
        <v>286</v>
      </c>
      <c r="C29" s="214">
        <v>4</v>
      </c>
      <c r="D29" s="217"/>
      <c r="E29" s="217">
        <f t="shared" si="0"/>
        <v>0</v>
      </c>
    </row>
    <row r="30" spans="1:5" ht="28.5">
      <c r="A30" s="218" t="s">
        <v>295</v>
      </c>
      <c r="B30" s="216" t="s">
        <v>282</v>
      </c>
      <c r="C30" s="214">
        <v>2</v>
      </c>
      <c r="D30" s="217"/>
      <c r="E30" s="217">
        <f t="shared" si="0"/>
        <v>0</v>
      </c>
    </row>
    <row r="31" spans="1:5" ht="28.5" customHeight="1">
      <c r="A31" s="429" t="s">
        <v>147</v>
      </c>
      <c r="B31" s="429"/>
      <c r="C31" s="429"/>
      <c r="D31" s="429"/>
      <c r="E31" s="220">
        <f>SUM(E24:E30)</f>
        <v>0</v>
      </c>
    </row>
    <row r="32" spans="1:5" ht="28.5" customHeight="1">
      <c r="A32" s="429" t="s">
        <v>148</v>
      </c>
      <c r="B32" s="429"/>
      <c r="C32" s="429"/>
      <c r="D32" s="429"/>
      <c r="E32" s="220">
        <f>E31/6</f>
        <v>0</v>
      </c>
    </row>
    <row r="33" spans="1:5" ht="15.75">
      <c r="A33" s="120"/>
      <c r="B33" s="120"/>
      <c r="C33" s="120"/>
      <c r="D33" s="120"/>
      <c r="E33" s="207"/>
    </row>
    <row r="34" ht="15.75">
      <c r="A34" s="115" t="s">
        <v>305</v>
      </c>
    </row>
    <row r="35" spans="1:5" ht="31.5">
      <c r="A35" s="214" t="s">
        <v>140</v>
      </c>
      <c r="B35" s="214" t="s">
        <v>141</v>
      </c>
      <c r="C35" s="214" t="s">
        <v>142</v>
      </c>
      <c r="D35" s="214" t="s">
        <v>143</v>
      </c>
      <c r="E35" s="214" t="s">
        <v>144</v>
      </c>
    </row>
    <row r="36" spans="1:5" ht="15.75">
      <c r="A36" s="215" t="s">
        <v>296</v>
      </c>
      <c r="B36" s="216" t="s">
        <v>278</v>
      </c>
      <c r="C36" s="214">
        <v>2</v>
      </c>
      <c r="D36" s="217"/>
      <c r="E36" s="217">
        <f>C36*D36</f>
        <v>0</v>
      </c>
    </row>
    <row r="37" spans="1:5" ht="55.5" customHeight="1">
      <c r="A37" s="218" t="s">
        <v>297</v>
      </c>
      <c r="B37" s="216" t="s">
        <v>278</v>
      </c>
      <c r="C37" s="214">
        <v>2</v>
      </c>
      <c r="D37" s="217"/>
      <c r="E37" s="217">
        <f>C37*D37</f>
        <v>0</v>
      </c>
    </row>
    <row r="38" spans="1:5" ht="28.5">
      <c r="A38" s="215" t="s">
        <v>298</v>
      </c>
      <c r="B38" s="216" t="s">
        <v>286</v>
      </c>
      <c r="C38" s="214">
        <v>4</v>
      </c>
      <c r="D38" s="217"/>
      <c r="E38" s="217">
        <f>C38*D38</f>
        <v>0</v>
      </c>
    </row>
    <row r="39" spans="1:5" ht="97.5" customHeight="1">
      <c r="A39" s="218" t="s">
        <v>299</v>
      </c>
      <c r="B39" s="216" t="s">
        <v>282</v>
      </c>
      <c r="C39" s="214">
        <v>2</v>
      </c>
      <c r="D39" s="217"/>
      <c r="E39" s="217">
        <f>C39*D39</f>
        <v>0</v>
      </c>
    </row>
    <row r="40" spans="1:5" ht="28.5">
      <c r="A40" s="218" t="s">
        <v>300</v>
      </c>
      <c r="B40" s="216" t="s">
        <v>278</v>
      </c>
      <c r="C40" s="214">
        <v>2</v>
      </c>
      <c r="D40" s="217"/>
      <c r="E40" s="217">
        <f>C40*D40</f>
        <v>0</v>
      </c>
    </row>
    <row r="41" spans="1:5" ht="26.25" customHeight="1">
      <c r="A41" s="429" t="s">
        <v>147</v>
      </c>
      <c r="B41" s="429"/>
      <c r="C41" s="429"/>
      <c r="D41" s="429"/>
      <c r="E41" s="220">
        <f>SUM(E36:E40)</f>
        <v>0</v>
      </c>
    </row>
    <row r="42" spans="1:5" ht="26.25" customHeight="1">
      <c r="A42" s="429" t="s">
        <v>148</v>
      </c>
      <c r="B42" s="429"/>
      <c r="C42" s="429"/>
      <c r="D42" s="429"/>
      <c r="E42" s="220">
        <f>E41/6</f>
        <v>0</v>
      </c>
    </row>
    <row r="43" ht="15">
      <c r="A43" s="121"/>
    </row>
    <row r="44" ht="15">
      <c r="A44" s="121"/>
    </row>
    <row r="45" ht="15">
      <c r="A45" s="121"/>
    </row>
    <row r="46" ht="15">
      <c r="A46" s="122"/>
    </row>
    <row r="48" ht="22.5" customHeight="1"/>
    <row r="49" ht="16.5" customHeight="1"/>
    <row r="51" ht="15.75" customHeight="1"/>
    <row r="52" ht="29.25" customHeight="1">
      <c r="K52" s="123"/>
    </row>
    <row r="53" ht="22.5" customHeight="1">
      <c r="K53" s="123"/>
    </row>
    <row r="54" ht="33.75" customHeight="1">
      <c r="K54" s="123"/>
    </row>
    <row r="55" ht="22.5" customHeight="1">
      <c r="K55" s="123"/>
    </row>
    <row r="56" ht="45" customHeight="1">
      <c r="K56" s="123"/>
    </row>
    <row r="57" ht="33.75" customHeight="1">
      <c r="K57" s="123"/>
    </row>
    <row r="58" ht="15" customHeight="1">
      <c r="K58" s="107"/>
    </row>
    <row r="86" ht="65.25" customHeight="1"/>
  </sheetData>
  <sheetProtection/>
  <mergeCells count="9">
    <mergeCell ref="A31:D31"/>
    <mergeCell ref="A41:D41"/>
    <mergeCell ref="A42:D42"/>
    <mergeCell ref="A1:E1"/>
    <mergeCell ref="A8:D8"/>
    <mergeCell ref="A9:D9"/>
    <mergeCell ref="A18:D18"/>
    <mergeCell ref="A19:D19"/>
    <mergeCell ref="A32:D32"/>
  </mergeCells>
  <printOptions horizontalCentered="1"/>
  <pageMargins left="0.1968503937007874" right="0.1968503937007874" top="0.92" bottom="0.7874015748031497" header="0.15748031496062992" footer="0.31496062992125984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9">
      <selection activeCell="E42" sqref="E42"/>
    </sheetView>
  </sheetViews>
  <sheetFormatPr defaultColWidth="9.140625" defaultRowHeight="12.75"/>
  <cols>
    <col min="1" max="1" width="54.57421875" style="106" customWidth="1"/>
    <col min="2" max="2" width="29.8515625" style="106" customWidth="1"/>
    <col min="3" max="3" width="17.140625" style="106" customWidth="1"/>
    <col min="4" max="4" width="20.140625" style="106" customWidth="1"/>
    <col min="5" max="5" width="24.140625" style="153" customWidth="1"/>
    <col min="6" max="16384" width="9.140625" style="106" customWidth="1"/>
  </cols>
  <sheetData>
    <row r="1" spans="1:5" ht="15.75">
      <c r="A1" s="430" t="s">
        <v>139</v>
      </c>
      <c r="B1" s="430"/>
      <c r="C1" s="430"/>
      <c r="D1" s="430"/>
      <c r="E1" s="430"/>
    </row>
    <row r="2" ht="15.75">
      <c r="A2" s="115" t="s">
        <v>301</v>
      </c>
    </row>
    <row r="3" spans="1:5" ht="31.5">
      <c r="A3" s="219" t="s">
        <v>140</v>
      </c>
      <c r="B3" s="219" t="s">
        <v>141</v>
      </c>
      <c r="C3" s="219" t="s">
        <v>142</v>
      </c>
      <c r="D3" s="219" t="s">
        <v>143</v>
      </c>
      <c r="E3" s="219" t="s">
        <v>144</v>
      </c>
    </row>
    <row r="4" spans="1:5" ht="28.5">
      <c r="A4" s="218" t="s">
        <v>277</v>
      </c>
      <c r="B4" s="221" t="s">
        <v>145</v>
      </c>
      <c r="C4" s="219">
        <v>2</v>
      </c>
      <c r="D4" s="217">
        <v>40</v>
      </c>
      <c r="E4" s="220">
        <f>C4*D4</f>
        <v>80</v>
      </c>
    </row>
    <row r="5" spans="1:5" ht="42.75">
      <c r="A5" s="218" t="s">
        <v>279</v>
      </c>
      <c r="B5" s="221" t="s">
        <v>145</v>
      </c>
      <c r="C5" s="219">
        <v>2</v>
      </c>
      <c r="D5" s="217">
        <v>40</v>
      </c>
      <c r="E5" s="220">
        <f>C5*D5</f>
        <v>80</v>
      </c>
    </row>
    <row r="6" spans="1:5" ht="28.5">
      <c r="A6" s="215" t="s">
        <v>280</v>
      </c>
      <c r="B6" s="221" t="s">
        <v>145</v>
      </c>
      <c r="C6" s="219">
        <v>2</v>
      </c>
      <c r="D6" s="217">
        <v>30</v>
      </c>
      <c r="E6" s="220">
        <f>C6*D6</f>
        <v>60</v>
      </c>
    </row>
    <row r="7" spans="1:5" ht="45" customHeight="1">
      <c r="A7" s="218" t="s">
        <v>281</v>
      </c>
      <c r="B7" s="221" t="s">
        <v>146</v>
      </c>
      <c r="C7" s="219">
        <v>2</v>
      </c>
      <c r="D7" s="217">
        <v>80</v>
      </c>
      <c r="E7" s="220">
        <f>C7*D7</f>
        <v>160</v>
      </c>
    </row>
    <row r="8" spans="1:5" ht="23.25" customHeight="1">
      <c r="A8" s="429" t="s">
        <v>147</v>
      </c>
      <c r="B8" s="429"/>
      <c r="C8" s="429"/>
      <c r="D8" s="429"/>
      <c r="E8" s="220">
        <f>SUM(E4:E7)</f>
        <v>380</v>
      </c>
    </row>
    <row r="9" spans="1:5" ht="28.5" customHeight="1">
      <c r="A9" s="429" t="s">
        <v>148</v>
      </c>
      <c r="B9" s="429"/>
      <c r="C9" s="429"/>
      <c r="D9" s="429"/>
      <c r="E9" s="220">
        <f>E8/6</f>
        <v>63.33</v>
      </c>
    </row>
    <row r="10" spans="1:5" ht="15.75">
      <c r="A10" s="120"/>
      <c r="B10" s="120"/>
      <c r="C10" s="120"/>
      <c r="D10" s="120"/>
      <c r="E10" s="207"/>
    </row>
    <row r="11" ht="15.75">
      <c r="A11" s="115" t="s">
        <v>302</v>
      </c>
    </row>
    <row r="12" spans="1:5" ht="31.5">
      <c r="A12" s="219" t="s">
        <v>140</v>
      </c>
      <c r="B12" s="219" t="s">
        <v>141</v>
      </c>
      <c r="C12" s="219" t="s">
        <v>142</v>
      </c>
      <c r="D12" s="219" t="s">
        <v>143</v>
      </c>
      <c r="E12" s="219" t="s">
        <v>144</v>
      </c>
    </row>
    <row r="13" spans="1:5" ht="28.5">
      <c r="A13" s="218" t="s">
        <v>283</v>
      </c>
      <c r="B13" s="221" t="s">
        <v>149</v>
      </c>
      <c r="C13" s="219">
        <v>2</v>
      </c>
      <c r="D13" s="217">
        <v>35</v>
      </c>
      <c r="E13" s="220">
        <f>C13*D13</f>
        <v>70</v>
      </c>
    </row>
    <row r="14" spans="1:5" ht="42.75">
      <c r="A14" s="218" t="s">
        <v>284</v>
      </c>
      <c r="B14" s="221" t="s">
        <v>149</v>
      </c>
      <c r="C14" s="219">
        <v>2</v>
      </c>
      <c r="D14" s="217">
        <v>22</v>
      </c>
      <c r="E14" s="220">
        <f>C14*D14</f>
        <v>44</v>
      </c>
    </row>
    <row r="15" spans="1:5" ht="28.5">
      <c r="A15" s="215" t="s">
        <v>285</v>
      </c>
      <c r="B15" s="221" t="s">
        <v>303</v>
      </c>
      <c r="C15" s="219">
        <v>4</v>
      </c>
      <c r="D15" s="217">
        <v>10</v>
      </c>
      <c r="E15" s="220">
        <f>C15*D15</f>
        <v>40</v>
      </c>
    </row>
    <row r="16" spans="1:5" ht="28.5">
      <c r="A16" s="215" t="s">
        <v>287</v>
      </c>
      <c r="B16" s="221" t="s">
        <v>150</v>
      </c>
      <c r="C16" s="219">
        <v>2</v>
      </c>
      <c r="D16" s="217">
        <v>90</v>
      </c>
      <c r="E16" s="220">
        <f>C16*D16</f>
        <v>180</v>
      </c>
    </row>
    <row r="17" spans="1:5" ht="42.75">
      <c r="A17" s="218" t="s">
        <v>288</v>
      </c>
      <c r="B17" s="221" t="s">
        <v>150</v>
      </c>
      <c r="C17" s="219">
        <v>2</v>
      </c>
      <c r="D17" s="217">
        <v>55</v>
      </c>
      <c r="E17" s="220">
        <f>C17*D17</f>
        <v>110</v>
      </c>
    </row>
    <row r="18" spans="1:5" ht="26.25" customHeight="1">
      <c r="A18" s="429" t="s">
        <v>147</v>
      </c>
      <c r="B18" s="429"/>
      <c r="C18" s="429"/>
      <c r="D18" s="429"/>
      <c r="E18" s="220">
        <f>SUM(E13:E17)</f>
        <v>444</v>
      </c>
    </row>
    <row r="19" spans="1:5" ht="26.25" customHeight="1">
      <c r="A19" s="429" t="s">
        <v>148</v>
      </c>
      <c r="B19" s="429"/>
      <c r="C19" s="429"/>
      <c r="D19" s="429"/>
      <c r="E19" s="220">
        <f>E18/6</f>
        <v>74</v>
      </c>
    </row>
    <row r="22" ht="15.75">
      <c r="A22" s="115" t="s">
        <v>304</v>
      </c>
    </row>
    <row r="23" spans="1:5" ht="31.5">
      <c r="A23" s="219" t="s">
        <v>140</v>
      </c>
      <c r="B23" s="219" t="s">
        <v>141</v>
      </c>
      <c r="C23" s="219" t="s">
        <v>142</v>
      </c>
      <c r="D23" s="219" t="s">
        <v>143</v>
      </c>
      <c r="E23" s="219" t="s">
        <v>144</v>
      </c>
    </row>
    <row r="24" spans="1:5" ht="72" customHeight="1">
      <c r="A24" s="218" t="s">
        <v>289</v>
      </c>
      <c r="B24" s="216" t="s">
        <v>278</v>
      </c>
      <c r="C24" s="219">
        <v>2</v>
      </c>
      <c r="D24" s="217">
        <v>120</v>
      </c>
      <c r="E24" s="217">
        <f>C24*D24</f>
        <v>240</v>
      </c>
    </row>
    <row r="25" spans="1:5" ht="42.75">
      <c r="A25" s="218" t="s">
        <v>290</v>
      </c>
      <c r="B25" s="216" t="s">
        <v>278</v>
      </c>
      <c r="C25" s="219">
        <v>2</v>
      </c>
      <c r="D25" s="217">
        <v>55</v>
      </c>
      <c r="E25" s="217">
        <f aca="true" t="shared" si="0" ref="E25:E30">C25*D25</f>
        <v>110</v>
      </c>
    </row>
    <row r="26" spans="1:5" ht="42.75">
      <c r="A26" s="218" t="s">
        <v>291</v>
      </c>
      <c r="B26" s="216" t="s">
        <v>278</v>
      </c>
      <c r="C26" s="219">
        <v>2</v>
      </c>
      <c r="D26" s="217">
        <v>55</v>
      </c>
      <c r="E26" s="217">
        <f t="shared" si="0"/>
        <v>110</v>
      </c>
    </row>
    <row r="27" spans="1:5" ht="42.75">
      <c r="A27" s="218" t="s">
        <v>292</v>
      </c>
      <c r="B27" s="216" t="s">
        <v>278</v>
      </c>
      <c r="C27" s="219">
        <v>2</v>
      </c>
      <c r="D27" s="217">
        <v>35</v>
      </c>
      <c r="E27" s="217">
        <f t="shared" si="0"/>
        <v>70</v>
      </c>
    </row>
    <row r="28" spans="1:5" ht="15.75">
      <c r="A28" s="215" t="s">
        <v>293</v>
      </c>
      <c r="B28" s="216" t="s">
        <v>278</v>
      </c>
      <c r="C28" s="219">
        <v>2</v>
      </c>
      <c r="D28" s="217">
        <v>25</v>
      </c>
      <c r="E28" s="217">
        <f t="shared" si="0"/>
        <v>50</v>
      </c>
    </row>
    <row r="29" spans="1:5" ht="28.5">
      <c r="A29" s="218" t="s">
        <v>294</v>
      </c>
      <c r="B29" s="216" t="s">
        <v>286</v>
      </c>
      <c r="C29" s="219">
        <v>4</v>
      </c>
      <c r="D29" s="217">
        <v>12</v>
      </c>
      <c r="E29" s="217">
        <f t="shared" si="0"/>
        <v>48</v>
      </c>
    </row>
    <row r="30" spans="1:5" ht="28.5">
      <c r="A30" s="218" t="s">
        <v>295</v>
      </c>
      <c r="B30" s="216" t="s">
        <v>282</v>
      </c>
      <c r="C30" s="219">
        <v>2</v>
      </c>
      <c r="D30" s="217">
        <v>120</v>
      </c>
      <c r="E30" s="217">
        <f t="shared" si="0"/>
        <v>240</v>
      </c>
    </row>
    <row r="31" spans="1:5" ht="28.5" customHeight="1">
      <c r="A31" s="429" t="s">
        <v>147</v>
      </c>
      <c r="B31" s="429"/>
      <c r="C31" s="429"/>
      <c r="D31" s="429"/>
      <c r="E31" s="220">
        <f>SUM(E24:E30)</f>
        <v>868</v>
      </c>
    </row>
    <row r="32" spans="1:5" ht="28.5" customHeight="1">
      <c r="A32" s="429" t="s">
        <v>148</v>
      </c>
      <c r="B32" s="429"/>
      <c r="C32" s="429"/>
      <c r="D32" s="429"/>
      <c r="E32" s="220">
        <f>E31/6</f>
        <v>144.67</v>
      </c>
    </row>
    <row r="33" spans="1:5" ht="15.75">
      <c r="A33" s="120"/>
      <c r="B33" s="120"/>
      <c r="C33" s="120"/>
      <c r="D33" s="120"/>
      <c r="E33" s="207"/>
    </row>
    <row r="34" ht="15.75">
      <c r="A34" s="115" t="s">
        <v>305</v>
      </c>
    </row>
    <row r="35" spans="1:5" ht="31.5">
      <c r="A35" s="219" t="s">
        <v>140</v>
      </c>
      <c r="B35" s="219" t="s">
        <v>141</v>
      </c>
      <c r="C35" s="219" t="s">
        <v>142</v>
      </c>
      <c r="D35" s="219" t="s">
        <v>143</v>
      </c>
      <c r="E35" s="219" t="s">
        <v>144</v>
      </c>
    </row>
    <row r="36" spans="1:5" ht="15.75">
      <c r="A36" s="215" t="s">
        <v>296</v>
      </c>
      <c r="B36" s="216" t="s">
        <v>278</v>
      </c>
      <c r="C36" s="219">
        <v>2</v>
      </c>
      <c r="D36" s="217">
        <v>40</v>
      </c>
      <c r="E36" s="217">
        <f>C36*D36</f>
        <v>80</v>
      </c>
    </row>
    <row r="37" spans="1:5" ht="55.5" customHeight="1">
      <c r="A37" s="218" t="s">
        <v>297</v>
      </c>
      <c r="B37" s="216" t="s">
        <v>278</v>
      </c>
      <c r="C37" s="219">
        <v>2</v>
      </c>
      <c r="D37" s="217">
        <v>22</v>
      </c>
      <c r="E37" s="217">
        <f>C37*D37</f>
        <v>44</v>
      </c>
    </row>
    <row r="38" spans="1:5" ht="28.5">
      <c r="A38" s="215" t="s">
        <v>298</v>
      </c>
      <c r="B38" s="216" t="s">
        <v>286</v>
      </c>
      <c r="C38" s="219">
        <v>4</v>
      </c>
      <c r="D38" s="217">
        <v>12</v>
      </c>
      <c r="E38" s="217">
        <f>C38*D38</f>
        <v>48</v>
      </c>
    </row>
    <row r="39" spans="1:5" ht="97.5" customHeight="1">
      <c r="A39" s="218" t="s">
        <v>299</v>
      </c>
      <c r="B39" s="216" t="s">
        <v>282</v>
      </c>
      <c r="C39" s="219">
        <v>2</v>
      </c>
      <c r="D39" s="217">
        <v>55</v>
      </c>
      <c r="E39" s="217">
        <f>C39*D39</f>
        <v>110</v>
      </c>
    </row>
    <row r="40" spans="1:5" ht="28.5">
      <c r="A40" s="218" t="s">
        <v>300</v>
      </c>
      <c r="B40" s="216" t="s">
        <v>278</v>
      </c>
      <c r="C40" s="219">
        <v>2</v>
      </c>
      <c r="D40" s="217">
        <v>30</v>
      </c>
      <c r="E40" s="217">
        <f>C40*D40</f>
        <v>60</v>
      </c>
    </row>
    <row r="41" spans="1:5" ht="26.25" customHeight="1">
      <c r="A41" s="429" t="s">
        <v>147</v>
      </c>
      <c r="B41" s="429"/>
      <c r="C41" s="429"/>
      <c r="D41" s="429"/>
      <c r="E41" s="220">
        <f>SUM(E36:E40)</f>
        <v>342</v>
      </c>
    </row>
    <row r="42" spans="1:5" ht="26.25" customHeight="1">
      <c r="A42" s="429" t="s">
        <v>148</v>
      </c>
      <c r="B42" s="429"/>
      <c r="C42" s="429"/>
      <c r="D42" s="429"/>
      <c r="E42" s="220">
        <f>E41/6</f>
        <v>57</v>
      </c>
    </row>
    <row r="43" ht="15">
      <c r="A43" s="121"/>
    </row>
    <row r="44" ht="15">
      <c r="A44" s="121"/>
    </row>
    <row r="45" ht="15">
      <c r="A45" s="121"/>
    </row>
    <row r="46" ht="15">
      <c r="A46" s="122"/>
    </row>
    <row r="48" ht="22.5" customHeight="1"/>
    <row r="49" ht="16.5" customHeight="1"/>
    <row r="51" ht="15.75" customHeight="1"/>
    <row r="52" ht="29.25" customHeight="1">
      <c r="K52" s="123"/>
    </row>
    <row r="53" ht="22.5" customHeight="1">
      <c r="K53" s="123"/>
    </row>
    <row r="54" ht="33.75" customHeight="1">
      <c r="K54" s="123"/>
    </row>
    <row r="55" ht="22.5" customHeight="1">
      <c r="K55" s="123"/>
    </row>
    <row r="56" ht="45" customHeight="1">
      <c r="K56" s="123"/>
    </row>
    <row r="57" ht="33.75" customHeight="1">
      <c r="K57" s="123"/>
    </row>
    <row r="58" ht="15" customHeight="1">
      <c r="K58" s="107"/>
    </row>
    <row r="86" ht="65.25" customHeight="1"/>
  </sheetData>
  <sheetProtection/>
  <mergeCells count="9">
    <mergeCell ref="A32:D32"/>
    <mergeCell ref="A41:D41"/>
    <mergeCell ref="A42:D42"/>
    <mergeCell ref="A1:E1"/>
    <mergeCell ref="A8:D8"/>
    <mergeCell ref="A9:D9"/>
    <mergeCell ref="A18:D18"/>
    <mergeCell ref="A19:D19"/>
    <mergeCell ref="A31:D3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view="pageLayout" workbookViewId="0" topLeftCell="A1">
      <selection activeCell="E15" sqref="E15"/>
    </sheetView>
  </sheetViews>
  <sheetFormatPr defaultColWidth="5.140625" defaultRowHeight="12.75"/>
  <cols>
    <col min="1" max="1" width="79.140625" style="156" bestFit="1" customWidth="1"/>
    <col min="2" max="2" width="27.8515625" style="167" customWidth="1"/>
    <col min="3" max="3" width="25.8515625" style="167" bestFit="1" customWidth="1"/>
    <col min="4" max="4" width="21.57421875" style="167" customWidth="1"/>
    <col min="5" max="5" width="21.421875" style="167" bestFit="1" customWidth="1"/>
    <col min="6" max="6" width="15.7109375" style="156" customWidth="1"/>
    <col min="7" max="7" width="9.140625" style="156" customWidth="1"/>
    <col min="8" max="8" width="40.57421875" style="156" bestFit="1" customWidth="1"/>
    <col min="9" max="9" width="13.57421875" style="156" customWidth="1"/>
    <col min="10" max="10" width="11.28125" style="156" customWidth="1"/>
    <col min="11" max="251" width="9.140625" style="156" customWidth="1"/>
    <col min="252" max="252" width="5.140625" style="156" customWidth="1"/>
    <col min="253" max="253" width="5.140625" style="155" customWidth="1"/>
    <col min="254" max="16384" width="5.140625" style="106" customWidth="1"/>
  </cols>
  <sheetData>
    <row r="1" ht="15.75">
      <c r="A1" s="165"/>
    </row>
    <row r="2" spans="1:5" ht="15.75">
      <c r="A2" s="431" t="s">
        <v>267</v>
      </c>
      <c r="B2" s="431"/>
      <c r="C2" s="431"/>
      <c r="D2" s="431"/>
      <c r="E2" s="431"/>
    </row>
    <row r="3" spans="1:5" ht="15.75">
      <c r="A3" s="208" t="s">
        <v>151</v>
      </c>
      <c r="B3" s="166" t="s">
        <v>272</v>
      </c>
      <c r="C3" s="166" t="s">
        <v>273</v>
      </c>
      <c r="D3" s="166" t="s">
        <v>274</v>
      </c>
      <c r="E3" s="166" t="s">
        <v>275</v>
      </c>
    </row>
    <row r="4" spans="1:5" ht="15">
      <c r="A4" s="209" t="s">
        <v>245</v>
      </c>
      <c r="B4" s="157"/>
      <c r="C4" s="157"/>
      <c r="D4" s="157"/>
      <c r="E4" s="157"/>
    </row>
    <row r="5" spans="8:10" ht="15">
      <c r="H5" s="158"/>
      <c r="I5" s="158"/>
      <c r="J5" s="158"/>
    </row>
    <row r="6" spans="1:10" ht="15">
      <c r="A6" s="159" t="s">
        <v>152</v>
      </c>
      <c r="B6" s="168">
        <v>150</v>
      </c>
      <c r="C6" s="168">
        <v>200</v>
      </c>
      <c r="D6" s="168">
        <v>200</v>
      </c>
      <c r="E6" s="168">
        <v>200</v>
      </c>
      <c r="H6" s="158"/>
      <c r="I6" s="158"/>
      <c r="J6" s="158"/>
    </row>
    <row r="7" spans="8:10" ht="15">
      <c r="H7" s="158"/>
      <c r="I7" s="158"/>
      <c r="J7" s="158"/>
    </row>
    <row r="8" spans="1:10" ht="15">
      <c r="A8" s="159" t="s">
        <v>153</v>
      </c>
      <c r="B8" s="160">
        <f>B4/B6</f>
        <v>0</v>
      </c>
      <c r="C8" s="160">
        <f>C4/C6</f>
        <v>0</v>
      </c>
      <c r="D8" s="160">
        <f>D4/D6</f>
        <v>0</v>
      </c>
      <c r="E8" s="160">
        <f>E4/E6</f>
        <v>0</v>
      </c>
      <c r="H8" s="158"/>
      <c r="I8" s="158"/>
      <c r="J8" s="158"/>
    </row>
    <row r="9" spans="1:10" ht="15">
      <c r="A9" s="159" t="s">
        <v>154</v>
      </c>
      <c r="B9" s="160">
        <f>B8*1.5</f>
        <v>0</v>
      </c>
      <c r="C9" s="160">
        <f>C8*1.5</f>
        <v>0</v>
      </c>
      <c r="D9" s="160">
        <f>D8*1.5</f>
        <v>0</v>
      </c>
      <c r="E9" s="160">
        <f>E8*1.5</f>
        <v>0</v>
      </c>
      <c r="H9" s="158"/>
      <c r="I9" s="158"/>
      <c r="J9" s="158"/>
    </row>
    <row r="10" spans="1:10" ht="15">
      <c r="A10" s="159" t="s">
        <v>155</v>
      </c>
      <c r="B10" s="160">
        <f>(B9*1.2)</f>
        <v>0</v>
      </c>
      <c r="C10" s="160">
        <f>(C9*1.2)</f>
        <v>0</v>
      </c>
      <c r="D10" s="160">
        <f>(D9*1.2)</f>
        <v>0</v>
      </c>
      <c r="E10" s="160">
        <f>(E9*1.2)</f>
        <v>0</v>
      </c>
      <c r="H10" s="158"/>
      <c r="I10" s="158"/>
      <c r="J10" s="158"/>
    </row>
    <row r="11" spans="1:10" ht="15">
      <c r="A11" s="159" t="s">
        <v>156</v>
      </c>
      <c r="B11" s="160">
        <f>B8*0.2</f>
        <v>0</v>
      </c>
      <c r="C11" s="160">
        <f>C8*0.2</f>
        <v>0</v>
      </c>
      <c r="D11" s="160">
        <f>D8*0.2</f>
        <v>0</v>
      </c>
      <c r="E11" s="160">
        <f>E8*0.2</f>
        <v>0</v>
      </c>
      <c r="H11" s="158"/>
      <c r="I11" s="158"/>
      <c r="J11" s="158"/>
    </row>
    <row r="12" spans="1:10" ht="15">
      <c r="A12" s="159" t="s">
        <v>157</v>
      </c>
      <c r="B12" s="160">
        <v>30</v>
      </c>
      <c r="C12" s="160">
        <f>C4*30%</f>
        <v>0</v>
      </c>
      <c r="D12" s="160">
        <v>0</v>
      </c>
      <c r="E12" s="160">
        <v>0</v>
      </c>
      <c r="H12" s="158"/>
      <c r="I12" s="158"/>
      <c r="J12" s="158"/>
    </row>
    <row r="13" spans="1:10" ht="15">
      <c r="A13" s="159" t="s">
        <v>158</v>
      </c>
      <c r="B13" s="160">
        <v>0</v>
      </c>
      <c r="C13" s="160">
        <v>0</v>
      </c>
      <c r="D13" s="160">
        <v>0</v>
      </c>
      <c r="E13" s="160">
        <v>0</v>
      </c>
      <c r="H13" s="158"/>
      <c r="I13" s="158"/>
      <c r="J13" s="158"/>
    </row>
    <row r="14" spans="1:10" ht="15">
      <c r="A14" s="158"/>
      <c r="B14" s="161"/>
      <c r="C14" s="161"/>
      <c r="D14" s="161"/>
      <c r="E14" s="161"/>
      <c r="H14" s="158"/>
      <c r="I14" s="158"/>
      <c r="J14" s="158"/>
    </row>
    <row r="15" spans="1:5" ht="15">
      <c r="A15" s="159" t="s">
        <v>159</v>
      </c>
      <c r="B15" s="162"/>
      <c r="C15" s="162"/>
      <c r="D15" s="162"/>
      <c r="E15" s="162"/>
    </row>
    <row r="16" spans="1:5" ht="15">
      <c r="A16" s="159" t="s">
        <v>160</v>
      </c>
      <c r="B16" s="163">
        <f>B15*22</f>
        <v>0</v>
      </c>
      <c r="C16" s="163">
        <f>C15*22</f>
        <v>0</v>
      </c>
      <c r="D16" s="163">
        <f>D15*22</f>
        <v>0</v>
      </c>
      <c r="E16" s="163">
        <f>E15*22</f>
        <v>0</v>
      </c>
    </row>
    <row r="17" spans="1:5" ht="15">
      <c r="A17" s="159" t="s">
        <v>161</v>
      </c>
      <c r="B17" s="162">
        <v>0.25</v>
      </c>
      <c r="C17" s="162">
        <v>0.25</v>
      </c>
      <c r="D17" s="162">
        <v>0.25</v>
      </c>
      <c r="E17" s="162">
        <v>0.25</v>
      </c>
    </row>
    <row r="18" spans="1:5" ht="15">
      <c r="A18" s="164" t="s">
        <v>162</v>
      </c>
      <c r="B18" s="163">
        <f>B17*22</f>
        <v>5.5</v>
      </c>
      <c r="C18" s="163">
        <f>C17*22</f>
        <v>5.5</v>
      </c>
      <c r="D18" s="163">
        <f>D17*22</f>
        <v>5.5</v>
      </c>
      <c r="E18" s="163">
        <f>E17*22</f>
        <v>5.5</v>
      </c>
    </row>
    <row r="19" spans="1:5" ht="15">
      <c r="A19" s="159" t="s">
        <v>163</v>
      </c>
      <c r="B19" s="163">
        <f>IF(B16-B18&gt;=0,B16-B18,0)</f>
        <v>0</v>
      </c>
      <c r="C19" s="163">
        <f>IF(C16-C18&gt;=0,C16-C18,0)</f>
        <v>0</v>
      </c>
      <c r="D19" s="163">
        <f>IF(D16-D18&gt;=0,D16-D18,0)</f>
        <v>0</v>
      </c>
      <c r="E19" s="163">
        <f>IF(E16-E18&gt;=0,E16-E18,0)</f>
        <v>0</v>
      </c>
    </row>
    <row r="21" spans="1:5" ht="15">
      <c r="A21" s="159" t="s">
        <v>164</v>
      </c>
      <c r="B21" s="162"/>
      <c r="C21" s="162"/>
      <c r="D21" s="162"/>
      <c r="E21" s="162"/>
    </row>
    <row r="22" spans="1:5" ht="15">
      <c r="A22" s="159" t="s">
        <v>165</v>
      </c>
      <c r="B22" s="168"/>
      <c r="C22" s="168"/>
      <c r="D22" s="168"/>
      <c r="E22" s="168"/>
    </row>
    <row r="23" spans="1:5" ht="15">
      <c r="A23" s="159" t="s">
        <v>166</v>
      </c>
      <c r="B23" s="163">
        <f>(B22*B21)*22</f>
        <v>0</v>
      </c>
      <c r="C23" s="163">
        <f>(C22*C21)*22</f>
        <v>0</v>
      </c>
      <c r="D23" s="163">
        <f>(D22*D21)*22</f>
        <v>0</v>
      </c>
      <c r="E23" s="163">
        <f>(E22*E21)*22</f>
        <v>0</v>
      </c>
    </row>
    <row r="24" spans="1:5" ht="15">
      <c r="A24" s="159" t="s">
        <v>167</v>
      </c>
      <c r="B24" s="163">
        <f>IF(B22&lt;&gt;0,B4*6%,0)</f>
        <v>0</v>
      </c>
      <c r="C24" s="163">
        <f>IF(C22&lt;&gt;0,C4*6%,0)</f>
        <v>0</v>
      </c>
      <c r="D24" s="163">
        <f>IF(D22&lt;&gt;0,D4*6%,0)</f>
        <v>0</v>
      </c>
      <c r="E24" s="163">
        <f>IF(E22&lt;&gt;0,E4*6%,0)</f>
        <v>0</v>
      </c>
    </row>
    <row r="25" spans="1:5" ht="15">
      <c r="A25" s="159" t="s">
        <v>168</v>
      </c>
      <c r="B25" s="163">
        <f>IF(B23-B24&gt;=0,B23-B24,0)</f>
        <v>0</v>
      </c>
      <c r="C25" s="163">
        <f>IF(C23-C24&gt;=0,C23-C24,0)</f>
        <v>0</v>
      </c>
      <c r="D25" s="163">
        <f>IF(D23-D24&gt;=0,D23-D24,0)</f>
        <v>0</v>
      </c>
      <c r="E25" s="163">
        <f>IF(E23-E24&gt;=0,E23-E24,0)</f>
        <v>0</v>
      </c>
    </row>
    <row r="26" ht="36.75" customHeight="1"/>
    <row r="27" ht="36.75" customHeight="1"/>
    <row r="28" ht="36.75" customHeight="1"/>
    <row r="29" ht="36.75" customHeight="1"/>
    <row r="30" ht="36.75" customHeight="1"/>
    <row r="31" ht="36.75" customHeight="1"/>
    <row r="32" ht="36.75" customHeight="1"/>
    <row r="33" ht="36.75" customHeight="1"/>
    <row r="34" ht="36.75" customHeight="1"/>
    <row r="35" ht="36.75" customHeight="1"/>
    <row r="36" ht="36.75" customHeight="1"/>
    <row r="37" ht="36.75" customHeight="1"/>
    <row r="38" ht="36.75" customHeight="1"/>
    <row r="39" ht="36.75" customHeight="1"/>
    <row r="40" ht="36.75" customHeight="1"/>
    <row r="41" ht="36.75" customHeight="1"/>
    <row r="42" ht="36.75" customHeight="1"/>
    <row r="43" ht="36.75" customHeight="1"/>
    <row r="44" ht="36.75" customHeight="1"/>
    <row r="45" ht="36.75" customHeight="1"/>
    <row r="46" ht="36.75" customHeight="1"/>
    <row r="88" ht="12.75" customHeight="1"/>
    <row r="89" ht="15.75" customHeight="1"/>
  </sheetData>
  <sheetProtection/>
  <mergeCells count="1">
    <mergeCell ref="A2:E2"/>
  </mergeCells>
  <dataValidations count="5">
    <dataValidation type="whole" allowBlank="1" showInputMessage="1" showErrorMessage="1" promptTitle="Quantidade" prompt="Informar a quantidade diária de deslocamentos por funcionário SOMENTE SE HOUVER O FORNECIMENTO DE VALE-TRANSPORTE. Se não houver, digite zero." sqref="B22:E22">
      <formula1>0</formula1>
      <formula2>4</formula2>
    </dataValidation>
    <dataValidation type="decimal" allowBlank="1" showInputMessage="1" showErrorMessage="1" promptTitle="Auxílio Alimentação" prompt="Preencher com o valor do auxílio alimentação previsto em Convenção Coletiva de Trabalho." sqref="B15:E15">
      <formula1>0</formula1>
      <formula2>50</formula2>
    </dataValidation>
    <dataValidation type="decimal" allowBlank="1" showInputMessage="1" showErrorMessage="1" promptTitle="Partic. do funcionário no ticket" prompt="Preencher com o valor da participação do funcionário no custeio do vale-alimentação." sqref="B17:E17">
      <formula1>0</formula1>
      <formula2>50</formula2>
    </dataValidation>
    <dataValidation type="decimal" allowBlank="1" showInputMessage="1" showErrorMessage="1" promptTitle="Salário Base" prompt="Informar o salário-base determinado pelo Acordo Coletivo vigente." errorTitle="Observações" error="Atentar para o fato de que somente poderão ser inseridos números decimais. O valor mínimo a ser inserido é o do salário mínimo = R$724,00." sqref="B4:E4 B65530:E65530">
      <formula1>724</formula1>
      <formula2>5000</formula2>
    </dataValidation>
    <dataValidation type="decimal" allowBlank="1" showInputMessage="1" showErrorMessage="1" promptTitle="Transporte Coletivo" prompt="Informar o valor unitário da passagem no transporte coletivo. Caso a empresa forneça transporte próprio ao funcionário, preencher esta célula com o número &quot;1&quot; (um) e a célula seguinte - Deslocamento p/ dia - com &quot;0&quot; (zero)" sqref="B21:E21">
      <formula1>0</formula1>
      <formula2>5</formula2>
    </dataValidation>
  </dataValidations>
  <printOptions horizontalCentered="1"/>
  <pageMargins left="0.1968503937007874" right="0.2" top="1.5748031496062993" bottom="1.06" header="0.15748031496062992" footer="0.31496062992125984"/>
  <pageSetup horizontalDpi="600" verticalDpi="600" orientation="landscape" paperSize="9" scale="81" r:id="rId2"/>
  <colBreaks count="1" manualBreakCount="1">
    <brk id="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6"/>
  <sheetViews>
    <sheetView view="pageLayout" workbookViewId="0" topLeftCell="A1">
      <selection activeCell="F47" sqref="F47:F61"/>
    </sheetView>
  </sheetViews>
  <sheetFormatPr defaultColWidth="9.140625" defaultRowHeight="12.75"/>
  <cols>
    <col min="1" max="1" width="6.28125" style="235" bestFit="1" customWidth="1"/>
    <col min="2" max="2" width="10.8515625" style="236" bestFit="1" customWidth="1"/>
    <col min="3" max="3" width="59.28125" style="237" customWidth="1"/>
    <col min="4" max="4" width="18.28125" style="235" bestFit="1" customWidth="1"/>
    <col min="5" max="5" width="23.57421875" style="235" customWidth="1"/>
    <col min="6" max="6" width="10.00390625" style="222" bestFit="1" customWidth="1"/>
    <col min="7" max="7" width="19.28125" style="222" customWidth="1"/>
    <col min="8" max="16384" width="9.140625" style="222" customWidth="1"/>
  </cols>
  <sheetData>
    <row r="1" spans="1:7" ht="49.5" customHeight="1">
      <c r="A1" s="438" t="s">
        <v>497</v>
      </c>
      <c r="B1" s="438"/>
      <c r="C1" s="438"/>
      <c r="D1" s="438"/>
      <c r="E1" s="438"/>
      <c r="F1" s="438"/>
      <c r="G1" s="438"/>
    </row>
    <row r="2" spans="1:7" ht="40.5" customHeight="1">
      <c r="A2" s="438" t="s">
        <v>306</v>
      </c>
      <c r="B2" s="438"/>
      <c r="C2" s="438"/>
      <c r="D2" s="438"/>
      <c r="E2" s="438"/>
      <c r="F2" s="438"/>
      <c r="G2" s="438"/>
    </row>
    <row r="3" spans="1:7" ht="45">
      <c r="A3" s="223" t="s">
        <v>307</v>
      </c>
      <c r="B3" s="223" t="s">
        <v>308</v>
      </c>
      <c r="C3" s="223" t="s">
        <v>259</v>
      </c>
      <c r="D3" s="224" t="s">
        <v>309</v>
      </c>
      <c r="E3" s="224" t="s">
        <v>310</v>
      </c>
      <c r="F3" s="224" t="s">
        <v>311</v>
      </c>
      <c r="G3" s="224" t="s">
        <v>312</v>
      </c>
    </row>
    <row r="4" spans="1:7" ht="72">
      <c r="A4" s="216">
        <v>1</v>
      </c>
      <c r="B4" s="216" t="s">
        <v>313</v>
      </c>
      <c r="C4" s="225" t="s">
        <v>314</v>
      </c>
      <c r="D4" s="226">
        <v>60</v>
      </c>
      <c r="E4" s="226">
        <f>D4/6</f>
        <v>10</v>
      </c>
      <c r="F4" s="281"/>
      <c r="G4" s="227">
        <f>E4*F4</f>
        <v>0</v>
      </c>
    </row>
    <row r="5" spans="1:7" ht="57.75">
      <c r="A5" s="216">
        <v>2</v>
      </c>
      <c r="B5" s="216" t="s">
        <v>313</v>
      </c>
      <c r="C5" s="225" t="s">
        <v>315</v>
      </c>
      <c r="D5" s="226">
        <v>300</v>
      </c>
      <c r="E5" s="226">
        <f aca="true" t="shared" si="0" ref="E5:E41">D5/6</f>
        <v>50</v>
      </c>
      <c r="F5" s="281"/>
      <c r="G5" s="227">
        <f aca="true" t="shared" si="1" ref="G5:G40">E5*F5</f>
        <v>0</v>
      </c>
    </row>
    <row r="6" spans="1:7" ht="72">
      <c r="A6" s="282">
        <v>3</v>
      </c>
      <c r="B6" s="216" t="s">
        <v>316</v>
      </c>
      <c r="C6" s="225" t="s">
        <v>317</v>
      </c>
      <c r="D6" s="226">
        <v>150</v>
      </c>
      <c r="E6" s="226">
        <f t="shared" si="0"/>
        <v>25</v>
      </c>
      <c r="F6" s="281"/>
      <c r="G6" s="227">
        <f t="shared" si="1"/>
        <v>0</v>
      </c>
    </row>
    <row r="7" spans="1:7" ht="57.75">
      <c r="A7" s="282">
        <v>4</v>
      </c>
      <c r="B7" s="216" t="s">
        <v>316</v>
      </c>
      <c r="C7" s="225" t="s">
        <v>318</v>
      </c>
      <c r="D7" s="226">
        <v>150</v>
      </c>
      <c r="E7" s="226">
        <f t="shared" si="0"/>
        <v>25</v>
      </c>
      <c r="F7" s="281"/>
      <c r="G7" s="227">
        <f t="shared" si="1"/>
        <v>0</v>
      </c>
    </row>
    <row r="8" spans="1:7" ht="57.75">
      <c r="A8" s="282">
        <v>5</v>
      </c>
      <c r="B8" s="216" t="s">
        <v>316</v>
      </c>
      <c r="C8" s="225" t="s">
        <v>319</v>
      </c>
      <c r="D8" s="226">
        <v>150</v>
      </c>
      <c r="E8" s="226">
        <f t="shared" si="0"/>
        <v>25</v>
      </c>
      <c r="F8" s="281"/>
      <c r="G8" s="227">
        <f t="shared" si="1"/>
        <v>0</v>
      </c>
    </row>
    <row r="9" spans="1:7" ht="86.25">
      <c r="A9" s="282">
        <v>6</v>
      </c>
      <c r="B9" s="216" t="s">
        <v>320</v>
      </c>
      <c r="C9" s="225" t="s">
        <v>321</v>
      </c>
      <c r="D9" s="226">
        <v>18</v>
      </c>
      <c r="E9" s="226">
        <f t="shared" si="0"/>
        <v>3</v>
      </c>
      <c r="F9" s="281"/>
      <c r="G9" s="227">
        <f t="shared" si="1"/>
        <v>0</v>
      </c>
    </row>
    <row r="10" spans="1:7" ht="86.25">
      <c r="A10" s="282">
        <v>7</v>
      </c>
      <c r="B10" s="216" t="s">
        <v>316</v>
      </c>
      <c r="C10" s="225" t="s">
        <v>322</v>
      </c>
      <c r="D10" s="226">
        <v>120</v>
      </c>
      <c r="E10" s="226">
        <f t="shared" si="0"/>
        <v>20</v>
      </c>
      <c r="F10" s="281"/>
      <c r="G10" s="227">
        <f t="shared" si="1"/>
        <v>0</v>
      </c>
    </row>
    <row r="11" spans="1:7" ht="57.75">
      <c r="A11" s="282">
        <v>8</v>
      </c>
      <c r="B11" s="216" t="s">
        <v>316</v>
      </c>
      <c r="C11" s="225" t="s">
        <v>323</v>
      </c>
      <c r="D11" s="226">
        <v>540</v>
      </c>
      <c r="E11" s="226">
        <f t="shared" si="0"/>
        <v>90</v>
      </c>
      <c r="F11" s="281"/>
      <c r="G11" s="227">
        <f t="shared" si="1"/>
        <v>0</v>
      </c>
    </row>
    <row r="12" spans="1:7" ht="57.75">
      <c r="A12" s="282">
        <v>9</v>
      </c>
      <c r="B12" s="216" t="s">
        <v>316</v>
      </c>
      <c r="C12" s="225" t="s">
        <v>324</v>
      </c>
      <c r="D12" s="226">
        <v>120</v>
      </c>
      <c r="E12" s="226">
        <f t="shared" si="0"/>
        <v>20</v>
      </c>
      <c r="F12" s="281"/>
      <c r="G12" s="227">
        <f t="shared" si="1"/>
        <v>0</v>
      </c>
    </row>
    <row r="13" spans="1:7" ht="57.75">
      <c r="A13" s="282">
        <v>10</v>
      </c>
      <c r="B13" s="216" t="s">
        <v>316</v>
      </c>
      <c r="C13" s="225" t="s">
        <v>325</v>
      </c>
      <c r="D13" s="226">
        <v>180</v>
      </c>
      <c r="E13" s="226">
        <f t="shared" si="0"/>
        <v>30</v>
      </c>
      <c r="F13" s="281"/>
      <c r="G13" s="227">
        <f t="shared" si="1"/>
        <v>0</v>
      </c>
    </row>
    <row r="14" spans="1:7" ht="87">
      <c r="A14" s="282">
        <v>11</v>
      </c>
      <c r="B14" s="216" t="s">
        <v>316</v>
      </c>
      <c r="C14" s="225" t="s">
        <v>326</v>
      </c>
      <c r="D14" s="226">
        <v>60</v>
      </c>
      <c r="E14" s="226">
        <f t="shared" si="0"/>
        <v>10</v>
      </c>
      <c r="F14" s="281"/>
      <c r="G14" s="227">
        <f t="shared" si="1"/>
        <v>0</v>
      </c>
    </row>
    <row r="15" spans="1:7" ht="57.75">
      <c r="A15" s="282">
        <v>12</v>
      </c>
      <c r="B15" s="216" t="s">
        <v>316</v>
      </c>
      <c r="C15" s="225" t="s">
        <v>327</v>
      </c>
      <c r="D15" s="226">
        <v>120</v>
      </c>
      <c r="E15" s="226">
        <f t="shared" si="0"/>
        <v>20</v>
      </c>
      <c r="F15" s="281"/>
      <c r="G15" s="227">
        <f t="shared" si="1"/>
        <v>0</v>
      </c>
    </row>
    <row r="16" spans="1:7" ht="57.75">
      <c r="A16" s="282">
        <v>13</v>
      </c>
      <c r="B16" s="283" t="s">
        <v>316</v>
      </c>
      <c r="C16" s="284" t="s">
        <v>328</v>
      </c>
      <c r="D16" s="285">
        <v>60</v>
      </c>
      <c r="E16" s="285">
        <f t="shared" si="0"/>
        <v>10</v>
      </c>
      <c r="F16" s="280"/>
      <c r="G16" s="286">
        <f t="shared" si="1"/>
        <v>0</v>
      </c>
    </row>
    <row r="17" spans="1:7" ht="57.75">
      <c r="A17" s="282">
        <v>14</v>
      </c>
      <c r="B17" s="283" t="s">
        <v>316</v>
      </c>
      <c r="C17" s="284" t="s">
        <v>329</v>
      </c>
      <c r="D17" s="285">
        <v>60</v>
      </c>
      <c r="E17" s="285">
        <f t="shared" si="0"/>
        <v>10</v>
      </c>
      <c r="F17" s="280"/>
      <c r="G17" s="286">
        <f t="shared" si="1"/>
        <v>0</v>
      </c>
    </row>
    <row r="18" spans="1:7" ht="57.75">
      <c r="A18" s="282">
        <v>15</v>
      </c>
      <c r="B18" s="283" t="s">
        <v>316</v>
      </c>
      <c r="C18" s="284" t="s">
        <v>330</v>
      </c>
      <c r="D18" s="285">
        <v>60</v>
      </c>
      <c r="E18" s="285">
        <f t="shared" si="0"/>
        <v>10</v>
      </c>
      <c r="F18" s="280"/>
      <c r="G18" s="286">
        <f t="shared" si="1"/>
        <v>0</v>
      </c>
    </row>
    <row r="19" spans="1:7" ht="57.75">
      <c r="A19" s="282">
        <v>16</v>
      </c>
      <c r="B19" s="216" t="s">
        <v>316</v>
      </c>
      <c r="C19" s="225" t="s">
        <v>331</v>
      </c>
      <c r="D19" s="226">
        <v>120</v>
      </c>
      <c r="E19" s="226">
        <f t="shared" si="0"/>
        <v>20</v>
      </c>
      <c r="F19" s="280"/>
      <c r="G19" s="227">
        <f t="shared" si="1"/>
        <v>0</v>
      </c>
    </row>
    <row r="20" spans="1:7" ht="15">
      <c r="A20" s="282">
        <v>17</v>
      </c>
      <c r="B20" s="216" t="s">
        <v>316</v>
      </c>
      <c r="C20" s="225" t="s">
        <v>332</v>
      </c>
      <c r="D20" s="226">
        <v>12</v>
      </c>
      <c r="E20" s="226">
        <f t="shared" si="0"/>
        <v>2</v>
      </c>
      <c r="F20" s="280"/>
      <c r="G20" s="227">
        <f t="shared" si="1"/>
        <v>0</v>
      </c>
    </row>
    <row r="21" spans="1:7" ht="15">
      <c r="A21" s="282">
        <v>18</v>
      </c>
      <c r="B21" s="216" t="s">
        <v>316</v>
      </c>
      <c r="C21" s="225" t="s">
        <v>333</v>
      </c>
      <c r="D21" s="226">
        <v>12</v>
      </c>
      <c r="E21" s="226">
        <f t="shared" si="0"/>
        <v>2</v>
      </c>
      <c r="F21" s="281"/>
      <c r="G21" s="227">
        <f t="shared" si="1"/>
        <v>0</v>
      </c>
    </row>
    <row r="22" spans="1:7" ht="57.75">
      <c r="A22" s="282">
        <v>19</v>
      </c>
      <c r="B22" s="216" t="s">
        <v>316</v>
      </c>
      <c r="C22" s="225" t="s">
        <v>334</v>
      </c>
      <c r="D22" s="226">
        <v>300</v>
      </c>
      <c r="E22" s="226">
        <f t="shared" si="0"/>
        <v>50</v>
      </c>
      <c r="F22" s="281"/>
      <c r="G22" s="227">
        <f t="shared" si="1"/>
        <v>0</v>
      </c>
    </row>
    <row r="23" spans="1:7" ht="43.5">
      <c r="A23" s="282">
        <v>20</v>
      </c>
      <c r="B23" s="216" t="s">
        <v>316</v>
      </c>
      <c r="C23" s="225" t="s">
        <v>335</v>
      </c>
      <c r="D23" s="226">
        <v>60</v>
      </c>
      <c r="E23" s="226">
        <f t="shared" si="0"/>
        <v>10</v>
      </c>
      <c r="F23" s="281"/>
      <c r="G23" s="227">
        <f t="shared" si="1"/>
        <v>0</v>
      </c>
    </row>
    <row r="24" spans="1:7" ht="57.75">
      <c r="A24" s="282">
        <v>21</v>
      </c>
      <c r="B24" s="216" t="s">
        <v>316</v>
      </c>
      <c r="C24" s="225" t="s">
        <v>336</v>
      </c>
      <c r="D24" s="226">
        <v>30</v>
      </c>
      <c r="E24" s="226">
        <f t="shared" si="0"/>
        <v>5</v>
      </c>
      <c r="F24" s="281"/>
      <c r="G24" s="227">
        <f t="shared" si="1"/>
        <v>0</v>
      </c>
    </row>
    <row r="25" spans="1:7" ht="72">
      <c r="A25" s="282">
        <v>22</v>
      </c>
      <c r="B25" s="216" t="s">
        <v>316</v>
      </c>
      <c r="C25" s="225" t="s">
        <v>337</v>
      </c>
      <c r="D25" s="226">
        <v>120</v>
      </c>
      <c r="E25" s="226">
        <f t="shared" si="0"/>
        <v>20</v>
      </c>
      <c r="F25" s="281"/>
      <c r="G25" s="227">
        <f t="shared" si="1"/>
        <v>0</v>
      </c>
    </row>
    <row r="26" spans="1:7" ht="86.25">
      <c r="A26" s="282">
        <v>23</v>
      </c>
      <c r="B26" s="216" t="s">
        <v>313</v>
      </c>
      <c r="C26" s="225" t="s">
        <v>338</v>
      </c>
      <c r="D26" s="226">
        <v>150</v>
      </c>
      <c r="E26" s="226">
        <f t="shared" si="0"/>
        <v>25</v>
      </c>
      <c r="F26" s="281"/>
      <c r="G26" s="227">
        <f t="shared" si="1"/>
        <v>0</v>
      </c>
    </row>
    <row r="27" spans="1:7" ht="43.5">
      <c r="A27" s="282">
        <v>24</v>
      </c>
      <c r="B27" s="216" t="s">
        <v>308</v>
      </c>
      <c r="C27" s="225" t="s">
        <v>339</v>
      </c>
      <c r="D27" s="226">
        <v>60</v>
      </c>
      <c r="E27" s="226">
        <f t="shared" si="0"/>
        <v>10</v>
      </c>
      <c r="F27" s="281"/>
      <c r="G27" s="227">
        <f t="shared" si="1"/>
        <v>0</v>
      </c>
    </row>
    <row r="28" spans="1:7" ht="29.25">
      <c r="A28" s="282">
        <v>25</v>
      </c>
      <c r="B28" s="216" t="s">
        <v>340</v>
      </c>
      <c r="C28" s="225" t="s">
        <v>341</v>
      </c>
      <c r="D28" s="226">
        <v>60</v>
      </c>
      <c r="E28" s="226">
        <f t="shared" si="0"/>
        <v>10</v>
      </c>
      <c r="F28" s="281"/>
      <c r="G28" s="227">
        <f t="shared" si="1"/>
        <v>0</v>
      </c>
    </row>
    <row r="29" spans="1:7" ht="43.5">
      <c r="A29" s="282">
        <v>26</v>
      </c>
      <c r="B29" s="216" t="s">
        <v>313</v>
      </c>
      <c r="C29" s="225" t="s">
        <v>342</v>
      </c>
      <c r="D29" s="226">
        <v>60</v>
      </c>
      <c r="E29" s="226">
        <f t="shared" si="0"/>
        <v>10</v>
      </c>
      <c r="F29" s="281"/>
      <c r="G29" s="227">
        <f t="shared" si="1"/>
        <v>0</v>
      </c>
    </row>
    <row r="30" spans="1:7" ht="43.5">
      <c r="A30" s="282">
        <v>27</v>
      </c>
      <c r="B30" s="216" t="s">
        <v>308</v>
      </c>
      <c r="C30" s="225" t="s">
        <v>343</v>
      </c>
      <c r="D30" s="226">
        <v>120</v>
      </c>
      <c r="E30" s="226">
        <f t="shared" si="0"/>
        <v>20</v>
      </c>
      <c r="F30" s="281"/>
      <c r="G30" s="227">
        <f t="shared" si="1"/>
        <v>0</v>
      </c>
    </row>
    <row r="31" spans="1:7" ht="43.5">
      <c r="A31" s="282">
        <v>28</v>
      </c>
      <c r="B31" s="216" t="s">
        <v>313</v>
      </c>
      <c r="C31" s="225" t="s">
        <v>344</v>
      </c>
      <c r="D31" s="226">
        <v>150</v>
      </c>
      <c r="E31" s="226">
        <f t="shared" si="0"/>
        <v>25</v>
      </c>
      <c r="F31" s="281"/>
      <c r="G31" s="227">
        <f t="shared" si="1"/>
        <v>0</v>
      </c>
    </row>
    <row r="32" spans="1:7" ht="43.5">
      <c r="A32" s="282">
        <v>29</v>
      </c>
      <c r="B32" s="216" t="s">
        <v>308</v>
      </c>
      <c r="C32" s="225" t="s">
        <v>345</v>
      </c>
      <c r="D32" s="226">
        <v>180</v>
      </c>
      <c r="E32" s="226">
        <f t="shared" si="0"/>
        <v>30</v>
      </c>
      <c r="F32" s="281"/>
      <c r="G32" s="227">
        <f t="shared" si="1"/>
        <v>0</v>
      </c>
    </row>
    <row r="33" spans="1:7" ht="58.5">
      <c r="A33" s="282">
        <v>30</v>
      </c>
      <c r="B33" s="216" t="s">
        <v>308</v>
      </c>
      <c r="C33" s="225" t="s">
        <v>346</v>
      </c>
      <c r="D33" s="226">
        <v>300</v>
      </c>
      <c r="E33" s="226">
        <f t="shared" si="0"/>
        <v>50</v>
      </c>
      <c r="F33" s="281"/>
      <c r="G33" s="227">
        <f t="shared" si="1"/>
        <v>0</v>
      </c>
    </row>
    <row r="34" spans="1:7" ht="57.75">
      <c r="A34" s="282">
        <v>31</v>
      </c>
      <c r="B34" s="216" t="s">
        <v>308</v>
      </c>
      <c r="C34" s="225" t="s">
        <v>347</v>
      </c>
      <c r="D34" s="226">
        <v>720</v>
      </c>
      <c r="E34" s="226">
        <f t="shared" si="0"/>
        <v>120</v>
      </c>
      <c r="F34" s="281"/>
      <c r="G34" s="227">
        <f t="shared" si="1"/>
        <v>0</v>
      </c>
    </row>
    <row r="35" spans="1:7" ht="57.75">
      <c r="A35" s="282">
        <v>32</v>
      </c>
      <c r="B35" s="216" t="s">
        <v>308</v>
      </c>
      <c r="C35" s="225" t="s">
        <v>348</v>
      </c>
      <c r="D35" s="228">
        <v>3000</v>
      </c>
      <c r="E35" s="226">
        <f t="shared" si="0"/>
        <v>500</v>
      </c>
      <c r="F35" s="281"/>
      <c r="G35" s="227">
        <f t="shared" si="1"/>
        <v>0</v>
      </c>
    </row>
    <row r="36" spans="1:7" ht="43.5">
      <c r="A36" s="282">
        <v>33</v>
      </c>
      <c r="B36" s="216" t="s">
        <v>308</v>
      </c>
      <c r="C36" s="225" t="s">
        <v>349</v>
      </c>
      <c r="D36" s="228">
        <v>1200</v>
      </c>
      <c r="E36" s="226">
        <f t="shared" si="0"/>
        <v>200</v>
      </c>
      <c r="F36" s="281"/>
      <c r="G36" s="227">
        <f t="shared" si="1"/>
        <v>0</v>
      </c>
    </row>
    <row r="37" spans="1:7" ht="43.5">
      <c r="A37" s="282">
        <v>34</v>
      </c>
      <c r="B37" s="216" t="s">
        <v>308</v>
      </c>
      <c r="C37" s="225" t="s">
        <v>350</v>
      </c>
      <c r="D37" s="228">
        <v>9600</v>
      </c>
      <c r="E37" s="226">
        <f t="shared" si="0"/>
        <v>1600</v>
      </c>
      <c r="F37" s="281"/>
      <c r="G37" s="227">
        <f t="shared" si="1"/>
        <v>0</v>
      </c>
    </row>
    <row r="38" spans="1:7" ht="72">
      <c r="A38" s="282">
        <v>35</v>
      </c>
      <c r="B38" s="216" t="s">
        <v>351</v>
      </c>
      <c r="C38" s="225" t="s">
        <v>483</v>
      </c>
      <c r="D38" s="226">
        <v>18</v>
      </c>
      <c r="E38" s="226">
        <f t="shared" si="0"/>
        <v>3</v>
      </c>
      <c r="F38" s="281"/>
      <c r="G38" s="227">
        <f t="shared" si="1"/>
        <v>0</v>
      </c>
    </row>
    <row r="39" spans="1:7" ht="43.5">
      <c r="A39" s="282">
        <v>36</v>
      </c>
      <c r="B39" s="216" t="s">
        <v>352</v>
      </c>
      <c r="C39" s="225" t="s">
        <v>353</v>
      </c>
      <c r="D39" s="226">
        <v>30</v>
      </c>
      <c r="E39" s="226">
        <f t="shared" si="0"/>
        <v>5</v>
      </c>
      <c r="F39" s="281"/>
      <c r="G39" s="227">
        <f t="shared" si="1"/>
        <v>0</v>
      </c>
    </row>
    <row r="40" spans="1:7" ht="43.5">
      <c r="A40" s="282">
        <v>37</v>
      </c>
      <c r="B40" s="216" t="s">
        <v>354</v>
      </c>
      <c r="C40" s="225" t="s">
        <v>355</v>
      </c>
      <c r="D40" s="226">
        <v>18</v>
      </c>
      <c r="E40" s="226">
        <f t="shared" si="0"/>
        <v>3</v>
      </c>
      <c r="F40" s="281"/>
      <c r="G40" s="227">
        <f t="shared" si="1"/>
        <v>0</v>
      </c>
    </row>
    <row r="41" spans="1:7" ht="73.5">
      <c r="A41" s="282">
        <v>38</v>
      </c>
      <c r="B41" s="216" t="s">
        <v>352</v>
      </c>
      <c r="C41" s="225" t="s">
        <v>356</v>
      </c>
      <c r="D41" s="226">
        <v>252</v>
      </c>
      <c r="E41" s="226">
        <f t="shared" si="0"/>
        <v>42</v>
      </c>
      <c r="F41" s="281"/>
      <c r="G41" s="227">
        <f>E41*F41</f>
        <v>0</v>
      </c>
    </row>
    <row r="42" spans="1:7" ht="18.75">
      <c r="A42" s="439" t="s">
        <v>508</v>
      </c>
      <c r="B42" s="439"/>
      <c r="C42" s="439"/>
      <c r="D42" s="439"/>
      <c r="E42" s="439"/>
      <c r="F42" s="439"/>
      <c r="G42" s="229">
        <f>SUM(G4:G41)</f>
        <v>0</v>
      </c>
    </row>
    <row r="43" spans="1:7" ht="18.75" customHeight="1">
      <c r="A43" s="435" t="s">
        <v>509</v>
      </c>
      <c r="B43" s="436"/>
      <c r="C43" s="436"/>
      <c r="D43" s="436"/>
      <c r="E43" s="436"/>
      <c r="F43" s="437"/>
      <c r="G43" s="230">
        <f>G42/8</f>
        <v>0</v>
      </c>
    </row>
    <row r="44" ht="18.75" customHeight="1">
      <c r="E44" s="231"/>
    </row>
    <row r="45" spans="1:7" ht="37.5" customHeight="1">
      <c r="A45" s="438" t="s">
        <v>359</v>
      </c>
      <c r="B45" s="438"/>
      <c r="C45" s="438"/>
      <c r="D45" s="438"/>
      <c r="E45" s="438"/>
      <c r="F45" s="438"/>
      <c r="G45" s="438"/>
    </row>
    <row r="46" spans="1:7" ht="60">
      <c r="A46" s="223" t="s">
        <v>307</v>
      </c>
      <c r="B46" s="223" t="s">
        <v>308</v>
      </c>
      <c r="C46" s="223" t="s">
        <v>259</v>
      </c>
      <c r="D46" s="224" t="s">
        <v>309</v>
      </c>
      <c r="E46" s="224" t="s">
        <v>360</v>
      </c>
      <c r="F46" s="224" t="s">
        <v>311</v>
      </c>
      <c r="G46" s="224" t="s">
        <v>312</v>
      </c>
    </row>
    <row r="47" spans="1:7" ht="29.25">
      <c r="A47" s="232">
        <v>1</v>
      </c>
      <c r="B47" s="216" t="s">
        <v>308</v>
      </c>
      <c r="C47" s="225" t="s">
        <v>361</v>
      </c>
      <c r="D47" s="226">
        <v>4</v>
      </c>
      <c r="E47" s="226" t="s">
        <v>362</v>
      </c>
      <c r="F47" s="281"/>
      <c r="G47" s="227">
        <f>F47*D47</f>
        <v>0</v>
      </c>
    </row>
    <row r="48" spans="1:7" ht="29.25">
      <c r="A48" s="232">
        <v>2</v>
      </c>
      <c r="B48" s="216" t="s">
        <v>308</v>
      </c>
      <c r="C48" s="225" t="s">
        <v>363</v>
      </c>
      <c r="D48" s="226">
        <v>4</v>
      </c>
      <c r="E48" s="226" t="s">
        <v>362</v>
      </c>
      <c r="F48" s="281"/>
      <c r="G48" s="227">
        <f aca="true" t="shared" si="2" ref="G48:G61">F48*D48</f>
        <v>0</v>
      </c>
    </row>
    <row r="49" spans="1:7" ht="43.5">
      <c r="A49" s="232">
        <v>3</v>
      </c>
      <c r="B49" s="216" t="s">
        <v>308</v>
      </c>
      <c r="C49" s="225" t="s">
        <v>364</v>
      </c>
      <c r="D49" s="226">
        <v>8</v>
      </c>
      <c r="E49" s="226" t="s">
        <v>365</v>
      </c>
      <c r="F49" s="281"/>
      <c r="G49" s="227">
        <f t="shared" si="2"/>
        <v>0</v>
      </c>
    </row>
    <row r="50" spans="1:7" ht="29.25">
      <c r="A50" s="232">
        <v>4</v>
      </c>
      <c r="B50" s="216" t="s">
        <v>308</v>
      </c>
      <c r="C50" s="225" t="s">
        <v>366</v>
      </c>
      <c r="D50" s="226">
        <v>8</v>
      </c>
      <c r="E50" s="226" t="s">
        <v>365</v>
      </c>
      <c r="F50" s="281"/>
      <c r="G50" s="227">
        <f t="shared" si="2"/>
        <v>0</v>
      </c>
    </row>
    <row r="51" spans="1:7" ht="29.25">
      <c r="A51" s="232">
        <v>5</v>
      </c>
      <c r="B51" s="216" t="s">
        <v>308</v>
      </c>
      <c r="C51" s="225" t="s">
        <v>367</v>
      </c>
      <c r="D51" s="226">
        <v>5</v>
      </c>
      <c r="E51" s="226" t="s">
        <v>368</v>
      </c>
      <c r="F51" s="281"/>
      <c r="G51" s="227">
        <f t="shared" si="2"/>
        <v>0</v>
      </c>
    </row>
    <row r="52" spans="1:7" ht="43.5">
      <c r="A52" s="232">
        <v>6</v>
      </c>
      <c r="B52" s="216" t="s">
        <v>308</v>
      </c>
      <c r="C52" s="225" t="s">
        <v>369</v>
      </c>
      <c r="D52" s="226">
        <v>20</v>
      </c>
      <c r="E52" s="226" t="s">
        <v>370</v>
      </c>
      <c r="F52" s="281"/>
      <c r="G52" s="227">
        <f t="shared" si="2"/>
        <v>0</v>
      </c>
    </row>
    <row r="53" spans="1:7" ht="43.5">
      <c r="A53" s="232">
        <v>7</v>
      </c>
      <c r="B53" s="216" t="s">
        <v>308</v>
      </c>
      <c r="C53" s="225" t="s">
        <v>371</v>
      </c>
      <c r="D53" s="226">
        <v>8</v>
      </c>
      <c r="E53" s="226" t="s">
        <v>365</v>
      </c>
      <c r="F53" s="281"/>
      <c r="G53" s="227">
        <f t="shared" si="2"/>
        <v>0</v>
      </c>
    </row>
    <row r="54" spans="1:7" ht="43.5">
      <c r="A54" s="232">
        <v>8</v>
      </c>
      <c r="B54" s="216" t="s">
        <v>308</v>
      </c>
      <c r="C54" s="225" t="s">
        <v>372</v>
      </c>
      <c r="D54" s="226">
        <v>8</v>
      </c>
      <c r="E54" s="226" t="s">
        <v>365</v>
      </c>
      <c r="F54" s="281"/>
      <c r="G54" s="227">
        <f t="shared" si="2"/>
        <v>0</v>
      </c>
    </row>
    <row r="55" spans="1:7" ht="43.5">
      <c r="A55" s="232">
        <v>9</v>
      </c>
      <c r="B55" s="216" t="s">
        <v>308</v>
      </c>
      <c r="C55" s="225" t="s">
        <v>373</v>
      </c>
      <c r="D55" s="226">
        <v>20</v>
      </c>
      <c r="E55" s="226" t="s">
        <v>370</v>
      </c>
      <c r="F55" s="281"/>
      <c r="G55" s="227">
        <f t="shared" si="2"/>
        <v>0</v>
      </c>
    </row>
    <row r="56" spans="1:7" ht="57.75">
      <c r="A56" s="232">
        <v>10</v>
      </c>
      <c r="B56" s="216" t="s">
        <v>308</v>
      </c>
      <c r="C56" s="225" t="s">
        <v>374</v>
      </c>
      <c r="D56" s="226">
        <v>20</v>
      </c>
      <c r="E56" s="226" t="s">
        <v>370</v>
      </c>
      <c r="F56" s="281"/>
      <c r="G56" s="227">
        <f t="shared" si="2"/>
        <v>0</v>
      </c>
    </row>
    <row r="57" spans="1:7" ht="29.25">
      <c r="A57" s="232">
        <v>11</v>
      </c>
      <c r="B57" s="216" t="s">
        <v>308</v>
      </c>
      <c r="C57" s="225" t="s">
        <v>375</v>
      </c>
      <c r="D57" s="226">
        <v>4</v>
      </c>
      <c r="E57" s="226" t="s">
        <v>362</v>
      </c>
      <c r="F57" s="281"/>
      <c r="G57" s="227">
        <f t="shared" si="2"/>
        <v>0</v>
      </c>
    </row>
    <row r="58" spans="1:7" ht="87">
      <c r="A58" s="232">
        <v>12</v>
      </c>
      <c r="B58" s="216" t="s">
        <v>308</v>
      </c>
      <c r="C58" s="225" t="s">
        <v>376</v>
      </c>
      <c r="D58" s="226">
        <v>5</v>
      </c>
      <c r="E58" s="226" t="s">
        <v>368</v>
      </c>
      <c r="F58" s="281"/>
      <c r="G58" s="227">
        <f t="shared" si="2"/>
        <v>0</v>
      </c>
    </row>
    <row r="59" spans="1:7" ht="72">
      <c r="A59" s="232">
        <v>13</v>
      </c>
      <c r="B59" s="216" t="s">
        <v>308</v>
      </c>
      <c r="C59" s="225" t="s">
        <v>377</v>
      </c>
      <c r="D59" s="226">
        <v>15</v>
      </c>
      <c r="E59" s="226" t="s">
        <v>378</v>
      </c>
      <c r="F59" s="281"/>
      <c r="G59" s="227">
        <f t="shared" si="2"/>
        <v>0</v>
      </c>
    </row>
    <row r="60" spans="1:7" ht="129.75">
      <c r="A60" s="232">
        <v>14</v>
      </c>
      <c r="B60" s="216" t="s">
        <v>308</v>
      </c>
      <c r="C60" s="225" t="s">
        <v>379</v>
      </c>
      <c r="D60" s="226">
        <v>15</v>
      </c>
      <c r="E60" s="226" t="s">
        <v>378</v>
      </c>
      <c r="F60" s="281"/>
      <c r="G60" s="227">
        <f t="shared" si="2"/>
        <v>0</v>
      </c>
    </row>
    <row r="61" spans="1:7" ht="91.5" customHeight="1">
      <c r="A61" s="232">
        <v>15</v>
      </c>
      <c r="B61" s="216" t="s">
        <v>308</v>
      </c>
      <c r="C61" s="225" t="s">
        <v>380</v>
      </c>
      <c r="D61" s="226">
        <v>15</v>
      </c>
      <c r="E61" s="226" t="s">
        <v>378</v>
      </c>
      <c r="F61" s="281"/>
      <c r="G61" s="227">
        <f t="shared" si="2"/>
        <v>0</v>
      </c>
    </row>
    <row r="62" spans="1:7" ht="18.75">
      <c r="A62" s="439" t="s">
        <v>357</v>
      </c>
      <c r="B62" s="439"/>
      <c r="C62" s="439"/>
      <c r="D62" s="439"/>
      <c r="E62" s="439"/>
      <c r="F62" s="439"/>
      <c r="G62" s="229">
        <f>SUM(G47:G61)</f>
        <v>0</v>
      </c>
    </row>
    <row r="63" spans="1:7" ht="18.75" customHeight="1">
      <c r="A63" s="432" t="s">
        <v>358</v>
      </c>
      <c r="B63" s="433"/>
      <c r="C63" s="433"/>
      <c r="D63" s="433"/>
      <c r="E63" s="433"/>
      <c r="F63" s="434"/>
      <c r="G63" s="233">
        <f>G62/6</f>
        <v>0</v>
      </c>
    </row>
    <row r="64" spans="1:7" ht="18.75" customHeight="1">
      <c r="A64" s="432" t="s">
        <v>510</v>
      </c>
      <c r="B64" s="433"/>
      <c r="C64" s="433"/>
      <c r="D64" s="433"/>
      <c r="E64" s="433"/>
      <c r="F64" s="434"/>
      <c r="G64" s="234">
        <f>G63/8</f>
        <v>0</v>
      </c>
    </row>
    <row r="65" spans="1:7" ht="18.75" customHeight="1">
      <c r="A65" s="273"/>
      <c r="B65" s="274"/>
      <c r="C65" s="274"/>
      <c r="D65" s="274"/>
      <c r="E65" s="274"/>
      <c r="F65" s="275"/>
      <c r="G65" s="234"/>
    </row>
    <row r="66" spans="1:7" ht="18.75" customHeight="1">
      <c r="A66" s="435" t="s">
        <v>381</v>
      </c>
      <c r="B66" s="436"/>
      <c r="C66" s="436"/>
      <c r="D66" s="436"/>
      <c r="E66" s="436"/>
      <c r="F66" s="437"/>
      <c r="G66" s="234">
        <f>G43+G64</f>
        <v>0</v>
      </c>
    </row>
  </sheetData>
  <sheetProtection/>
  <mergeCells count="9">
    <mergeCell ref="A63:F63"/>
    <mergeCell ref="A66:F66"/>
    <mergeCell ref="A64:F64"/>
    <mergeCell ref="A1:G1"/>
    <mergeCell ref="A2:G2"/>
    <mergeCell ref="A42:F42"/>
    <mergeCell ref="A43:F43"/>
    <mergeCell ref="A45:G45"/>
    <mergeCell ref="A62:F62"/>
  </mergeCells>
  <printOptions horizontalCentered="1"/>
  <pageMargins left="0.2362204724409449" right="0.2362204724409449" top="1.1023622047244095" bottom="0.7874015748031497" header="0.15748031496062992" footer="0.31496062992125984"/>
  <pageSetup horizontalDpi="600" verticalDpi="600" orientation="portrait" paperSize="9" scale="60" r:id="rId1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TRF 1ª REGIÃO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rr3203</dc:creator>
  <cp:keywords/>
  <dc:description/>
  <cp:lastModifiedBy>rr20099</cp:lastModifiedBy>
  <cp:lastPrinted>2016-11-11T13:51:40Z</cp:lastPrinted>
  <dcterms:created xsi:type="dcterms:W3CDTF">2004-07-19T18:30:22Z</dcterms:created>
  <dcterms:modified xsi:type="dcterms:W3CDTF">2016-11-11T13:56:07Z</dcterms:modified>
  <cp:category/>
  <cp:version/>
  <cp:contentType/>
  <cp:contentStatus/>
</cp:coreProperties>
</file>